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ZONA NORTE\"/>
    </mc:Choice>
  </mc:AlternateContent>
  <bookViews>
    <workbookView xWindow="0" yWindow="0" windowWidth="15330" windowHeight="6120" tabRatio="872" activeTab="8"/>
  </bookViews>
  <sheets>
    <sheet name="FR-VAR" sheetId="36" r:id="rId1"/>
    <sheet name="FS-VAR" sheetId="35" r:id="rId2"/>
    <sheet name="FSFEMENIL (2)" sheetId="34" r:id="rId3"/>
    <sheet name="VOLEI PLAYA FEM." sheetId="33" r:id="rId4"/>
    <sheet name="VOLEI PLAYA VARONIL" sheetId="32" r:id="rId5"/>
    <sheet name="BAS-VAR" sheetId="24" r:id="rId6"/>
    <sheet name="BAS-FEM" sheetId="22" r:id="rId7"/>
    <sheet name="VOLEI SALAVAR" sheetId="25" r:id="rId8"/>
    <sheet name="VOLEI SALA FEM" sheetId="28" r:id="rId9"/>
  </sheets>
  <definedNames>
    <definedName name="_xlnm.Print_Area" localSheetId="6">'BAS-FEM'!$A$1:$AE$47</definedName>
    <definedName name="_xlnm.Print_Area" localSheetId="5">'BAS-VAR'!$A$1:$AE$69</definedName>
    <definedName name="_xlnm.Print_Area" localSheetId="8">'VOLEI SALA FEM'!$A$1:$AE$48</definedName>
    <definedName name="_xlnm.Print_Area" localSheetId="7">'VOLEI SALAVAR'!$A$1:$AE$48</definedName>
  </definedNames>
  <calcPr calcId="152511" concurrentCalc="0"/>
</workbook>
</file>

<file path=xl/calcChain.xml><?xml version="1.0" encoding="utf-8"?>
<calcChain xmlns="http://schemas.openxmlformats.org/spreadsheetml/2006/main">
  <c r="V46" i="22" l="1"/>
  <c r="J46" i="22"/>
  <c r="V45" i="22"/>
  <c r="J45" i="22"/>
  <c r="V43" i="22"/>
  <c r="J43" i="22"/>
  <c r="V42" i="22"/>
  <c r="J42" i="22"/>
  <c r="V40" i="22"/>
  <c r="J40" i="22"/>
  <c r="V39" i="22"/>
  <c r="J39" i="22"/>
  <c r="M35" i="22"/>
  <c r="K35" i="22"/>
  <c r="I35" i="22"/>
  <c r="G35" i="22"/>
  <c r="I34" i="22"/>
  <c r="E35" i="22"/>
  <c r="C35" i="22"/>
  <c r="AA34" i="22"/>
  <c r="N34" i="22"/>
  <c r="M34" i="22"/>
  <c r="L34" i="22"/>
  <c r="K34" i="22"/>
  <c r="J34" i="22"/>
  <c r="F34" i="22"/>
  <c r="E34" i="22"/>
  <c r="D34" i="22"/>
  <c r="C34" i="22"/>
  <c r="Q33" i="22"/>
  <c r="I33" i="22"/>
  <c r="AA32" i="22"/>
  <c r="P33" i="22"/>
  <c r="O33" i="22"/>
  <c r="Q32" i="22"/>
  <c r="G33" i="22"/>
  <c r="G32" i="22"/>
  <c r="R32" i="22"/>
  <c r="P32" i="22"/>
  <c r="J32" i="22"/>
  <c r="H32" i="22"/>
  <c r="F32" i="22"/>
  <c r="W32" i="22"/>
  <c r="E32" i="22"/>
  <c r="D32" i="22"/>
  <c r="U32" i="22"/>
  <c r="C32" i="22"/>
  <c r="P31" i="22"/>
  <c r="O31" i="22"/>
  <c r="L31" i="22"/>
  <c r="N30" i="22"/>
  <c r="F30" i="22"/>
  <c r="R30" i="22"/>
  <c r="W30" i="22"/>
  <c r="K31" i="22"/>
  <c r="E31" i="22"/>
  <c r="C31" i="22"/>
  <c r="D30" i="22"/>
  <c r="E30" i="22"/>
  <c r="Q29" i="22"/>
  <c r="P29" i="22"/>
  <c r="R28" i="22"/>
  <c r="O29" i="22"/>
  <c r="M29" i="22"/>
  <c r="L29" i="22"/>
  <c r="K29" i="22"/>
  <c r="M28" i="22"/>
  <c r="I29" i="22"/>
  <c r="H29" i="22"/>
  <c r="J28" i="22"/>
  <c r="AA28" i="22"/>
  <c r="Q28" i="22"/>
  <c r="P28" i="22"/>
  <c r="O28" i="22"/>
  <c r="N28" i="22"/>
  <c r="K28" i="22"/>
  <c r="V25" i="22"/>
  <c r="J25" i="22"/>
  <c r="V24" i="22"/>
  <c r="J24" i="22"/>
  <c r="V69" i="24"/>
  <c r="J69" i="24"/>
  <c r="V68" i="24"/>
  <c r="J68" i="24"/>
  <c r="V66" i="24"/>
  <c r="J66" i="24"/>
  <c r="V65" i="24"/>
  <c r="J65" i="24"/>
  <c r="V63" i="24"/>
  <c r="J63" i="24"/>
  <c r="V62" i="24"/>
  <c r="J62" i="24"/>
  <c r="M58" i="24"/>
  <c r="K58" i="24"/>
  <c r="K57" i="24"/>
  <c r="I58" i="24"/>
  <c r="G58" i="24"/>
  <c r="I57" i="24"/>
  <c r="E58" i="24"/>
  <c r="AA57" i="24"/>
  <c r="C58" i="24"/>
  <c r="C57" i="24"/>
  <c r="Z57" i="24"/>
  <c r="AB57" i="24"/>
  <c r="N57" i="24"/>
  <c r="M57" i="24"/>
  <c r="L57" i="24"/>
  <c r="J57" i="24"/>
  <c r="F57" i="24"/>
  <c r="W57" i="24"/>
  <c r="E57" i="24"/>
  <c r="D57" i="24"/>
  <c r="Q56" i="24"/>
  <c r="O56" i="24"/>
  <c r="Q55" i="24"/>
  <c r="P56" i="24"/>
  <c r="O55" i="24"/>
  <c r="I56" i="24"/>
  <c r="G56" i="24"/>
  <c r="I55" i="24"/>
  <c r="E56" i="24"/>
  <c r="AA55" i="24"/>
  <c r="C56" i="24"/>
  <c r="C55" i="24"/>
  <c r="Z55" i="24"/>
  <c r="R55" i="24"/>
  <c r="J55" i="24"/>
  <c r="F55" i="24"/>
  <c r="W55" i="24"/>
  <c r="E55" i="24"/>
  <c r="D55" i="24"/>
  <c r="Q54" i="24"/>
  <c r="O54" i="24"/>
  <c r="Q53" i="24"/>
  <c r="P54" i="24"/>
  <c r="P53" i="24"/>
  <c r="L54" i="24"/>
  <c r="N53" i="24"/>
  <c r="F53" i="24"/>
  <c r="R53" i="24"/>
  <c r="W53" i="24"/>
  <c r="K54" i="24"/>
  <c r="E54" i="24"/>
  <c r="G52" i="24"/>
  <c r="C54" i="24"/>
  <c r="Z53" i="24"/>
  <c r="O53" i="24"/>
  <c r="E53" i="24"/>
  <c r="C53" i="24"/>
  <c r="Q52" i="24"/>
  <c r="P52" i="24"/>
  <c r="R51" i="24"/>
  <c r="O52" i="24"/>
  <c r="M52" i="24"/>
  <c r="K52" i="24"/>
  <c r="K51" i="24"/>
  <c r="L52" i="24"/>
  <c r="N51" i="24"/>
  <c r="L51" i="24"/>
  <c r="I52" i="24"/>
  <c r="H52" i="24"/>
  <c r="J51" i="24"/>
  <c r="Q51" i="24"/>
  <c r="P51" i="24"/>
  <c r="O51" i="24"/>
  <c r="M51" i="24"/>
  <c r="V47" i="24"/>
  <c r="J47" i="24"/>
  <c r="V46" i="24"/>
  <c r="J46" i="24"/>
  <c r="V44" i="24"/>
  <c r="J44" i="24"/>
  <c r="V43" i="24"/>
  <c r="J43" i="24"/>
  <c r="V41" i="24"/>
  <c r="J41" i="24"/>
  <c r="V40" i="24"/>
  <c r="J40" i="24"/>
  <c r="M36" i="24"/>
  <c r="K36" i="24"/>
  <c r="M35" i="24"/>
  <c r="I36" i="24"/>
  <c r="G36" i="24"/>
  <c r="E36" i="24"/>
  <c r="C36" i="24"/>
  <c r="E35" i="24"/>
  <c r="AA35" i="24"/>
  <c r="N35" i="24"/>
  <c r="L35" i="24"/>
  <c r="J35" i="24"/>
  <c r="I35" i="24"/>
  <c r="H35" i="24"/>
  <c r="G35" i="24"/>
  <c r="F35" i="24"/>
  <c r="W35" i="24"/>
  <c r="D35" i="24"/>
  <c r="U35" i="24"/>
  <c r="P34" i="24"/>
  <c r="O34" i="24"/>
  <c r="I34" i="24"/>
  <c r="G34" i="24"/>
  <c r="E34" i="24"/>
  <c r="C34" i="24"/>
  <c r="E33" i="24"/>
  <c r="R33" i="24"/>
  <c r="J33" i="24"/>
  <c r="I33" i="24"/>
  <c r="H33" i="24"/>
  <c r="G33" i="24"/>
  <c r="F33" i="24"/>
  <c r="W33" i="24"/>
  <c r="D33" i="24"/>
  <c r="Q32" i="24"/>
  <c r="P32" i="24"/>
  <c r="O32" i="24"/>
  <c r="P31" i="24"/>
  <c r="M32" i="24"/>
  <c r="L32" i="24"/>
  <c r="K32" i="24"/>
  <c r="E32" i="24"/>
  <c r="G30" i="24"/>
  <c r="C32" i="24"/>
  <c r="Z31" i="24"/>
  <c r="F31" i="24"/>
  <c r="N31" i="24"/>
  <c r="R31" i="24"/>
  <c r="W31" i="24"/>
  <c r="Q31" i="24"/>
  <c r="M31" i="24"/>
  <c r="L31" i="24"/>
  <c r="K31" i="24"/>
  <c r="E31" i="24"/>
  <c r="V31" i="24"/>
  <c r="P30" i="24"/>
  <c r="R29" i="24"/>
  <c r="H30" i="24"/>
  <c r="J29" i="24"/>
  <c r="L30" i="24"/>
  <c r="N29" i="24"/>
  <c r="W29" i="24"/>
  <c r="O30" i="24"/>
  <c r="K30" i="24"/>
  <c r="I30" i="24"/>
  <c r="V25" i="24"/>
  <c r="J25" i="24"/>
  <c r="V24" i="24"/>
  <c r="J24" i="24"/>
  <c r="W28" i="22"/>
  <c r="O32" i="22"/>
  <c r="T32" i="22"/>
  <c r="V34" i="22"/>
  <c r="Z34" i="22"/>
  <c r="L28" i="22"/>
  <c r="G29" i="22"/>
  <c r="Z30" i="22"/>
  <c r="I32" i="22"/>
  <c r="G34" i="22"/>
  <c r="T34" i="22"/>
  <c r="W34" i="22"/>
  <c r="C30" i="22"/>
  <c r="Q31" i="22"/>
  <c r="Q30" i="22"/>
  <c r="V32" i="22"/>
  <c r="Z32" i="22"/>
  <c r="H34" i="22"/>
  <c r="U34" i="22"/>
  <c r="M31" i="22"/>
  <c r="AA30" i="22"/>
  <c r="W51" i="24"/>
  <c r="AB55" i="24"/>
  <c r="H51" i="24"/>
  <c r="U51" i="24"/>
  <c r="I51" i="24"/>
  <c r="V51" i="24"/>
  <c r="G51" i="24"/>
  <c r="T51" i="24"/>
  <c r="Z51" i="24"/>
  <c r="V55" i="24"/>
  <c r="V57" i="24"/>
  <c r="D53" i="24"/>
  <c r="M54" i="24"/>
  <c r="G55" i="24"/>
  <c r="T55" i="24"/>
  <c r="G57" i="24"/>
  <c r="T57" i="24"/>
  <c r="AA51" i="24"/>
  <c r="H55" i="24"/>
  <c r="P55" i="24"/>
  <c r="U55" i="24"/>
  <c r="H57" i="24"/>
  <c r="U57" i="24"/>
  <c r="H29" i="24"/>
  <c r="G29" i="24"/>
  <c r="Z29" i="24"/>
  <c r="I29" i="24"/>
  <c r="M30" i="24"/>
  <c r="M29" i="24"/>
  <c r="L29" i="24"/>
  <c r="C31" i="24"/>
  <c r="O31" i="24"/>
  <c r="AA31" i="24"/>
  <c r="AB31" i="24"/>
  <c r="Z33" i="24"/>
  <c r="Q34" i="24"/>
  <c r="V35" i="24"/>
  <c r="Z35" i="24"/>
  <c r="D31" i="24"/>
  <c r="U31" i="24"/>
  <c r="C33" i="24"/>
  <c r="O33" i="24"/>
  <c r="C35" i="24"/>
  <c r="K35" i="24"/>
  <c r="T35" i="24"/>
  <c r="Q30" i="24"/>
  <c r="V47" i="28"/>
  <c r="J47" i="28"/>
  <c r="V46" i="28"/>
  <c r="J46" i="28"/>
  <c r="V44" i="28"/>
  <c r="J44" i="28"/>
  <c r="V43" i="28"/>
  <c r="J43" i="28"/>
  <c r="V41" i="28"/>
  <c r="J41" i="28"/>
  <c r="V40" i="28"/>
  <c r="J40" i="28"/>
  <c r="M36" i="28"/>
  <c r="K36" i="28"/>
  <c r="I36" i="28"/>
  <c r="G36" i="28"/>
  <c r="I35" i="28"/>
  <c r="E36" i="28"/>
  <c r="C36" i="28"/>
  <c r="AA35" i="28"/>
  <c r="Z35" i="28"/>
  <c r="AB35" i="28"/>
  <c r="N35" i="28"/>
  <c r="M35" i="28"/>
  <c r="L35" i="28"/>
  <c r="K35" i="28"/>
  <c r="J35" i="28"/>
  <c r="F35" i="28"/>
  <c r="W35" i="28"/>
  <c r="E35" i="28"/>
  <c r="D35" i="28"/>
  <c r="C35" i="28"/>
  <c r="Q34" i="28"/>
  <c r="O34" i="28"/>
  <c r="Q33" i="28"/>
  <c r="P34" i="28"/>
  <c r="I34" i="28"/>
  <c r="G34" i="28"/>
  <c r="I33" i="28"/>
  <c r="E34" i="28"/>
  <c r="C34" i="28"/>
  <c r="Z33" i="28"/>
  <c r="R33" i="28"/>
  <c r="J33" i="28"/>
  <c r="F33" i="28"/>
  <c r="E33" i="28"/>
  <c r="V33" i="28"/>
  <c r="D33" i="28"/>
  <c r="C33" i="28"/>
  <c r="Q32" i="28"/>
  <c r="O32" i="28"/>
  <c r="Q31" i="28"/>
  <c r="P32" i="28"/>
  <c r="L32" i="28"/>
  <c r="N31" i="28"/>
  <c r="F31" i="28"/>
  <c r="R31" i="28"/>
  <c r="W31" i="28"/>
  <c r="K32" i="28"/>
  <c r="E32" i="28"/>
  <c r="C32" i="28"/>
  <c r="Z31" i="28"/>
  <c r="O31" i="28"/>
  <c r="E31" i="28"/>
  <c r="D31" i="28"/>
  <c r="C31" i="28"/>
  <c r="Q30" i="28"/>
  <c r="P30" i="28"/>
  <c r="O30" i="28"/>
  <c r="M30" i="28"/>
  <c r="K30" i="28"/>
  <c r="L29" i="28"/>
  <c r="G30" i="28"/>
  <c r="I30" i="28"/>
  <c r="H29" i="28"/>
  <c r="P29" i="28"/>
  <c r="U29" i="28"/>
  <c r="L30" i="28"/>
  <c r="H30" i="28"/>
  <c r="J29" i="28"/>
  <c r="Z29" i="28"/>
  <c r="R29" i="28"/>
  <c r="Q29" i="28"/>
  <c r="O29" i="28"/>
  <c r="N29" i="28"/>
  <c r="M29" i="28"/>
  <c r="I29" i="28"/>
  <c r="G29" i="28"/>
  <c r="V25" i="28"/>
  <c r="J24" i="28"/>
  <c r="J22" i="28"/>
  <c r="V21" i="28"/>
  <c r="V47" i="25"/>
  <c r="J47" i="25"/>
  <c r="V46" i="25"/>
  <c r="J46" i="25"/>
  <c r="V44" i="25"/>
  <c r="J44" i="25"/>
  <c r="V43" i="25"/>
  <c r="J43" i="25"/>
  <c r="V41" i="25"/>
  <c r="J41" i="25"/>
  <c r="V40" i="25"/>
  <c r="J40" i="25"/>
  <c r="M36" i="25"/>
  <c r="K36" i="25"/>
  <c r="I36" i="25"/>
  <c r="G36" i="25"/>
  <c r="I35" i="25"/>
  <c r="E36" i="25"/>
  <c r="C36" i="25"/>
  <c r="AA35" i="25"/>
  <c r="Z35" i="25"/>
  <c r="AB35" i="25"/>
  <c r="N35" i="25"/>
  <c r="M35" i="25"/>
  <c r="L35" i="25"/>
  <c r="K35" i="25"/>
  <c r="J35" i="25"/>
  <c r="F35" i="25"/>
  <c r="E35" i="25"/>
  <c r="D35" i="25"/>
  <c r="C35" i="25"/>
  <c r="Q34" i="25"/>
  <c r="O34" i="25"/>
  <c r="Q33" i="25"/>
  <c r="P34" i="25"/>
  <c r="I34" i="25"/>
  <c r="G34" i="25"/>
  <c r="I33" i="25"/>
  <c r="E34" i="25"/>
  <c r="C34" i="25"/>
  <c r="Z33" i="25"/>
  <c r="R33" i="25"/>
  <c r="J33" i="25"/>
  <c r="F33" i="25"/>
  <c r="W33" i="25"/>
  <c r="E33" i="25"/>
  <c r="D33" i="25"/>
  <c r="C33" i="25"/>
  <c r="Q32" i="25"/>
  <c r="O32" i="25"/>
  <c r="Q31" i="25"/>
  <c r="P32" i="25"/>
  <c r="L32" i="25"/>
  <c r="N31" i="25"/>
  <c r="F31" i="25"/>
  <c r="R31" i="25"/>
  <c r="W31" i="25"/>
  <c r="K32" i="25"/>
  <c r="E32" i="25"/>
  <c r="C32" i="25"/>
  <c r="Z31" i="25"/>
  <c r="O31" i="25"/>
  <c r="E31" i="25"/>
  <c r="D31" i="25"/>
  <c r="C31" i="25"/>
  <c r="Q30" i="25"/>
  <c r="P30" i="25"/>
  <c r="O30" i="25"/>
  <c r="M30" i="25"/>
  <c r="K30" i="25"/>
  <c r="L29" i="25"/>
  <c r="G30" i="25"/>
  <c r="I30" i="25"/>
  <c r="H29" i="25"/>
  <c r="P29" i="25"/>
  <c r="U29" i="25"/>
  <c r="L30" i="25"/>
  <c r="H30" i="25"/>
  <c r="J29" i="25"/>
  <c r="Z29" i="25"/>
  <c r="R29" i="25"/>
  <c r="Q29" i="25"/>
  <c r="O29" i="25"/>
  <c r="N29" i="25"/>
  <c r="M29" i="25"/>
  <c r="I29" i="25"/>
  <c r="G29" i="25"/>
  <c r="V25" i="25"/>
  <c r="J24" i="25"/>
  <c r="J22" i="25"/>
  <c r="V21" i="25"/>
  <c r="J22" i="22"/>
  <c r="V21" i="22"/>
  <c r="J22" i="24"/>
  <c r="V21" i="24"/>
  <c r="AC34" i="22"/>
  <c r="S34" i="22"/>
  <c r="X34" i="22"/>
  <c r="S32" i="22"/>
  <c r="X32" i="22"/>
  <c r="AC32" i="22"/>
  <c r="Y32" i="22"/>
  <c r="AB32" i="22"/>
  <c r="O30" i="22"/>
  <c r="AB34" i="22"/>
  <c r="AD34" i="22"/>
  <c r="P30" i="22"/>
  <c r="L30" i="22"/>
  <c r="M30" i="22"/>
  <c r="V30" i="22"/>
  <c r="K30" i="22"/>
  <c r="Z28" i="22"/>
  <c r="G28" i="22"/>
  <c r="T28" i="22"/>
  <c r="I28" i="22"/>
  <c r="V28" i="22"/>
  <c r="H28" i="22"/>
  <c r="U28" i="22"/>
  <c r="T30" i="22"/>
  <c r="AB30" i="22"/>
  <c r="AC55" i="24"/>
  <c r="S55" i="24"/>
  <c r="X55" i="24"/>
  <c r="AC57" i="24"/>
  <c r="S57" i="24"/>
  <c r="X57" i="24"/>
  <c r="AA53" i="24"/>
  <c r="AB53" i="24"/>
  <c r="M53" i="24"/>
  <c r="V53" i="24"/>
  <c r="K53" i="24"/>
  <c r="T53" i="24"/>
  <c r="AB51" i="24"/>
  <c r="S51" i="24"/>
  <c r="X51" i="24"/>
  <c r="AC51" i="24"/>
  <c r="Y51" i="24"/>
  <c r="L53" i="24"/>
  <c r="U53" i="24"/>
  <c r="Q29" i="24"/>
  <c r="V29" i="24"/>
  <c r="O29" i="24"/>
  <c r="T33" i="24"/>
  <c r="P33" i="24"/>
  <c r="U33" i="24"/>
  <c r="AA33" i="24"/>
  <c r="AB33" i="24"/>
  <c r="Q33" i="24"/>
  <c r="V33" i="24"/>
  <c r="T31" i="24"/>
  <c r="P29" i="24"/>
  <c r="U29" i="24"/>
  <c r="AC35" i="24"/>
  <c r="S35" i="24"/>
  <c r="X35" i="24"/>
  <c r="AB35" i="24"/>
  <c r="AD35" i="24"/>
  <c r="K29" i="24"/>
  <c r="T29" i="24"/>
  <c r="AA29" i="24"/>
  <c r="AB29" i="24"/>
  <c r="W29" i="28"/>
  <c r="V29" i="28"/>
  <c r="V35" i="28"/>
  <c r="P31" i="28"/>
  <c r="M32" i="28"/>
  <c r="G33" i="28"/>
  <c r="O33" i="28"/>
  <c r="T33" i="28"/>
  <c r="W33" i="28"/>
  <c r="AA33" i="28"/>
  <c r="AB33" i="28"/>
  <c r="G35" i="28"/>
  <c r="T35" i="28"/>
  <c r="K29" i="28"/>
  <c r="T29" i="28"/>
  <c r="AA29" i="28"/>
  <c r="AB29" i="28"/>
  <c r="H33" i="28"/>
  <c r="P33" i="28"/>
  <c r="U33" i="28"/>
  <c r="H35" i="28"/>
  <c r="U35" i="28"/>
  <c r="G33" i="25"/>
  <c r="O33" i="25"/>
  <c r="T33" i="25"/>
  <c r="V35" i="25"/>
  <c r="W29" i="25"/>
  <c r="V29" i="25"/>
  <c r="V33" i="25"/>
  <c r="P31" i="25"/>
  <c r="M32" i="25"/>
  <c r="AA33" i="25"/>
  <c r="AB33" i="25"/>
  <c r="G35" i="25"/>
  <c r="T35" i="25"/>
  <c r="W35" i="25"/>
  <c r="K29" i="25"/>
  <c r="T29" i="25"/>
  <c r="AA29" i="25"/>
  <c r="AB29" i="25"/>
  <c r="H33" i="25"/>
  <c r="P33" i="25"/>
  <c r="U33" i="25"/>
  <c r="H35" i="25"/>
  <c r="U35" i="25"/>
  <c r="S28" i="22"/>
  <c r="X28" i="22"/>
  <c r="AC28" i="22"/>
  <c r="U30" i="22"/>
  <c r="AC30" i="22"/>
  <c r="AB28" i="22"/>
  <c r="AD28" i="22"/>
  <c r="AD32" i="22"/>
  <c r="Y34" i="22"/>
  <c r="Y57" i="24"/>
  <c r="AD57" i="24"/>
  <c r="AC53" i="24"/>
  <c r="S53" i="24"/>
  <c r="X53" i="24"/>
  <c r="AD51" i="24"/>
  <c r="AD53" i="24"/>
  <c r="AD55" i="24"/>
  <c r="AE53" i="24"/>
  <c r="Y55" i="24"/>
  <c r="S29" i="24"/>
  <c r="X29" i="24"/>
  <c r="AC29" i="24"/>
  <c r="Y29" i="24"/>
  <c r="Y35" i="24"/>
  <c r="AC33" i="24"/>
  <c r="S33" i="24"/>
  <c r="X33" i="24"/>
  <c r="AC31" i="24"/>
  <c r="S31" i="24"/>
  <c r="X31" i="24"/>
  <c r="S29" i="28"/>
  <c r="X29" i="28"/>
  <c r="AC29" i="28"/>
  <c r="AC35" i="28"/>
  <c r="S35" i="28"/>
  <c r="X35" i="28"/>
  <c r="AC33" i="28"/>
  <c r="S33" i="28"/>
  <c r="X33" i="28"/>
  <c r="Y33" i="28"/>
  <c r="AD33" i="28"/>
  <c r="K31" i="28"/>
  <c r="T31" i="28"/>
  <c r="M31" i="28"/>
  <c r="V31" i="28"/>
  <c r="L31" i="28"/>
  <c r="U31" i="28"/>
  <c r="AA31" i="28"/>
  <c r="AB31" i="28"/>
  <c r="AC35" i="25"/>
  <c r="S35" i="25"/>
  <c r="X35" i="25"/>
  <c r="AC33" i="25"/>
  <c r="AD33" i="25"/>
  <c r="S29" i="25"/>
  <c r="X29" i="25"/>
  <c r="AC29" i="25"/>
  <c r="Y29" i="25"/>
  <c r="M31" i="25"/>
  <c r="V31" i="25"/>
  <c r="K31" i="25"/>
  <c r="T31" i="25"/>
  <c r="L31" i="25"/>
  <c r="U31" i="25"/>
  <c r="AA31" i="25"/>
  <c r="AB31" i="25"/>
  <c r="S33" i="25"/>
  <c r="X33" i="25"/>
  <c r="AD30" i="22"/>
  <c r="AE30" i="22"/>
  <c r="AE34" i="22"/>
  <c r="Y28" i="22"/>
  <c r="S30" i="22"/>
  <c r="X30" i="22"/>
  <c r="Y30" i="22"/>
  <c r="AE55" i="24"/>
  <c r="Y53" i="24"/>
  <c r="AE57" i="24"/>
  <c r="AE51" i="24"/>
  <c r="Y33" i="24"/>
  <c r="AD33" i="24"/>
  <c r="AD29" i="24"/>
  <c r="AD31" i="24"/>
  <c r="AE33" i="24"/>
  <c r="Y31" i="24"/>
  <c r="AE31" i="24"/>
  <c r="Y35" i="28"/>
  <c r="AD35" i="28"/>
  <c r="Y29" i="28"/>
  <c r="AC31" i="28"/>
  <c r="S31" i="28"/>
  <c r="X31" i="28"/>
  <c r="Y31" i="28"/>
  <c r="AD29" i="28"/>
  <c r="Y33" i="25"/>
  <c r="AD29" i="25"/>
  <c r="AC31" i="25"/>
  <c r="S31" i="25"/>
  <c r="X31" i="25"/>
  <c r="Y31" i="25"/>
  <c r="Y35" i="25"/>
  <c r="AD35" i="25"/>
  <c r="AE28" i="22"/>
  <c r="AE32" i="22"/>
  <c r="AE29" i="24"/>
  <c r="AE35" i="24"/>
  <c r="AD31" i="28"/>
  <c r="AE31" i="28"/>
  <c r="AD31" i="25"/>
  <c r="AE35" i="25"/>
  <c r="AE29" i="25"/>
  <c r="J25" i="28"/>
  <c r="V24" i="28"/>
  <c r="V22" i="28"/>
  <c r="J21" i="28"/>
  <c r="V19" i="28"/>
  <c r="J19" i="28"/>
  <c r="V18" i="28"/>
  <c r="J18" i="28"/>
  <c r="M14" i="28"/>
  <c r="K14" i="28"/>
  <c r="M13" i="28"/>
  <c r="I14" i="28"/>
  <c r="O10" i="28"/>
  <c r="G14" i="28"/>
  <c r="I13" i="28"/>
  <c r="E14" i="28"/>
  <c r="AA13" i="28"/>
  <c r="C14" i="28"/>
  <c r="E13" i="28"/>
  <c r="N13" i="28"/>
  <c r="L13" i="28"/>
  <c r="J13" i="28"/>
  <c r="F13" i="28"/>
  <c r="W13" i="28"/>
  <c r="D13" i="28"/>
  <c r="P12" i="28"/>
  <c r="R11" i="28"/>
  <c r="O12" i="28"/>
  <c r="I12" i="28"/>
  <c r="K10" i="28"/>
  <c r="G12" i="28"/>
  <c r="I11" i="28"/>
  <c r="E12" i="28"/>
  <c r="C12" i="28"/>
  <c r="E11" i="28"/>
  <c r="J11" i="28"/>
  <c r="F11" i="28"/>
  <c r="Q10" i="28"/>
  <c r="P10" i="28"/>
  <c r="L10" i="28"/>
  <c r="N9" i="28"/>
  <c r="E10" i="28"/>
  <c r="G8" i="28"/>
  <c r="C10" i="28"/>
  <c r="D9" i="28"/>
  <c r="R9" i="28"/>
  <c r="F9" i="28"/>
  <c r="C9" i="28"/>
  <c r="P8" i="28"/>
  <c r="R7" i="28"/>
  <c r="L8" i="28"/>
  <c r="K8" i="28"/>
  <c r="H8" i="28"/>
  <c r="J7" i="28"/>
  <c r="N7" i="28"/>
  <c r="J25" i="25"/>
  <c r="V24" i="25"/>
  <c r="V22" i="25"/>
  <c r="J21" i="25"/>
  <c r="V19" i="25"/>
  <c r="J19" i="25"/>
  <c r="V18" i="25"/>
  <c r="J18" i="25"/>
  <c r="M14" i="25"/>
  <c r="K14" i="25"/>
  <c r="L13" i="25"/>
  <c r="K13" i="25"/>
  <c r="I14" i="25"/>
  <c r="O10" i="25"/>
  <c r="G14" i="25"/>
  <c r="I13" i="25"/>
  <c r="E14" i="25"/>
  <c r="C14" i="25"/>
  <c r="D13" i="25"/>
  <c r="C13" i="25"/>
  <c r="N13" i="25"/>
  <c r="J13" i="25"/>
  <c r="F13" i="25"/>
  <c r="W13" i="25"/>
  <c r="Q12" i="25"/>
  <c r="P12" i="25"/>
  <c r="R11" i="25"/>
  <c r="I12" i="25"/>
  <c r="K10" i="25"/>
  <c r="G12" i="25"/>
  <c r="I11" i="25"/>
  <c r="E12" i="25"/>
  <c r="K8" i="25"/>
  <c r="C12" i="25"/>
  <c r="J11" i="25"/>
  <c r="F11" i="25"/>
  <c r="Q10" i="25"/>
  <c r="P10" i="25"/>
  <c r="L10" i="25"/>
  <c r="N9" i="25"/>
  <c r="E10" i="25"/>
  <c r="G8" i="25"/>
  <c r="C10" i="25"/>
  <c r="I8" i="25"/>
  <c r="R9" i="25"/>
  <c r="F9" i="25"/>
  <c r="C9" i="25"/>
  <c r="P8" i="25"/>
  <c r="M8" i="25"/>
  <c r="L8" i="25"/>
  <c r="N7" i="25"/>
  <c r="H8" i="25"/>
  <c r="J7" i="25"/>
  <c r="R7" i="25"/>
  <c r="V22" i="24"/>
  <c r="J21" i="24"/>
  <c r="V19" i="24"/>
  <c r="J19" i="24"/>
  <c r="V18" i="24"/>
  <c r="J18" i="24"/>
  <c r="M14" i="24"/>
  <c r="K14" i="24"/>
  <c r="M13" i="24"/>
  <c r="I14" i="24"/>
  <c r="O10" i="24"/>
  <c r="G14" i="24"/>
  <c r="I13" i="24"/>
  <c r="E14" i="24"/>
  <c r="C14" i="24"/>
  <c r="E13" i="24"/>
  <c r="AA13" i="24"/>
  <c r="Z13" i="24"/>
  <c r="AB13" i="24"/>
  <c r="N13" i="24"/>
  <c r="L13" i="24"/>
  <c r="K13" i="24"/>
  <c r="J13" i="24"/>
  <c r="F13" i="24"/>
  <c r="W13" i="24"/>
  <c r="D13" i="24"/>
  <c r="C13" i="24"/>
  <c r="Q12" i="24"/>
  <c r="O12" i="24"/>
  <c r="P11" i="24"/>
  <c r="P12" i="24"/>
  <c r="Q11" i="24"/>
  <c r="I12" i="24"/>
  <c r="K10" i="24"/>
  <c r="G12" i="24"/>
  <c r="I11" i="24"/>
  <c r="E12" i="24"/>
  <c r="C12" i="24"/>
  <c r="E11" i="24"/>
  <c r="Z11" i="24"/>
  <c r="R11" i="24"/>
  <c r="J11" i="24"/>
  <c r="F11" i="24"/>
  <c r="W11" i="24"/>
  <c r="D11" i="24"/>
  <c r="C11" i="24"/>
  <c r="Q10" i="24"/>
  <c r="P10" i="24"/>
  <c r="L10" i="24"/>
  <c r="N9" i="24"/>
  <c r="F9" i="24"/>
  <c r="R9" i="24"/>
  <c r="W9" i="24"/>
  <c r="E10" i="24"/>
  <c r="G8" i="24"/>
  <c r="C10" i="24"/>
  <c r="D9" i="24"/>
  <c r="C9" i="24"/>
  <c r="P8" i="24"/>
  <c r="O8" i="24"/>
  <c r="M8" i="24"/>
  <c r="K8" i="24"/>
  <c r="K7" i="24"/>
  <c r="L8" i="24"/>
  <c r="L7" i="24"/>
  <c r="I8" i="24"/>
  <c r="H8" i="24"/>
  <c r="J7" i="24"/>
  <c r="R7" i="24"/>
  <c r="N7" i="24"/>
  <c r="M7" i="24"/>
  <c r="AE29" i="28"/>
  <c r="AE35" i="28"/>
  <c r="AE33" i="28"/>
  <c r="AE31" i="25"/>
  <c r="AE33" i="25"/>
  <c r="L7" i="25"/>
  <c r="M7" i="25"/>
  <c r="K7" i="25"/>
  <c r="D9" i="25"/>
  <c r="O8" i="25"/>
  <c r="W9" i="25"/>
  <c r="D11" i="25"/>
  <c r="AA13" i="25"/>
  <c r="C11" i="25"/>
  <c r="Z13" i="25"/>
  <c r="AB13" i="25"/>
  <c r="W11" i="25"/>
  <c r="E11" i="25"/>
  <c r="O12" i="25"/>
  <c r="Q11" i="25"/>
  <c r="V11" i="25"/>
  <c r="E13" i="25"/>
  <c r="M13" i="25"/>
  <c r="M8" i="28"/>
  <c r="M7" i="28"/>
  <c r="I8" i="28"/>
  <c r="O8" i="28"/>
  <c r="W9" i="28"/>
  <c r="D11" i="28"/>
  <c r="H11" i="28"/>
  <c r="Q12" i="28"/>
  <c r="P11" i="28"/>
  <c r="U11" i="28"/>
  <c r="Z11" i="28"/>
  <c r="C13" i="28"/>
  <c r="K13" i="28"/>
  <c r="W11" i="28"/>
  <c r="K7" i="28"/>
  <c r="C11" i="28"/>
  <c r="Z13" i="28"/>
  <c r="AB13" i="28"/>
  <c r="W7" i="28"/>
  <c r="H7" i="28"/>
  <c r="G7" i="28"/>
  <c r="Z7" i="28"/>
  <c r="I7" i="28"/>
  <c r="Q8" i="28"/>
  <c r="Q7" i="28"/>
  <c r="V7" i="28"/>
  <c r="Q9" i="28"/>
  <c r="P9" i="28"/>
  <c r="O9" i="28"/>
  <c r="Z9" i="28"/>
  <c r="V13" i="28"/>
  <c r="M10" i="28"/>
  <c r="AA9" i="28"/>
  <c r="G11" i="28"/>
  <c r="O11" i="28"/>
  <c r="T11" i="28"/>
  <c r="G13" i="28"/>
  <c r="E9" i="28"/>
  <c r="H13" i="28"/>
  <c r="U13" i="28"/>
  <c r="W7" i="25"/>
  <c r="H7" i="25"/>
  <c r="G7" i="25"/>
  <c r="Z7" i="25"/>
  <c r="I7" i="25"/>
  <c r="Q8" i="25"/>
  <c r="P7" i="25"/>
  <c r="Q9" i="25"/>
  <c r="P9" i="25"/>
  <c r="O9" i="25"/>
  <c r="Z9" i="25"/>
  <c r="V13" i="25"/>
  <c r="M10" i="25"/>
  <c r="AA9" i="25"/>
  <c r="G11" i="25"/>
  <c r="AA11" i="25"/>
  <c r="G13" i="25"/>
  <c r="T13" i="25"/>
  <c r="E9" i="25"/>
  <c r="H11" i="25"/>
  <c r="H13" i="25"/>
  <c r="U13" i="25"/>
  <c r="Q7" i="25"/>
  <c r="W7" i="24"/>
  <c r="H7" i="24"/>
  <c r="Q8" i="24"/>
  <c r="P7" i="24"/>
  <c r="U7" i="24"/>
  <c r="G7" i="24"/>
  <c r="Z7" i="24"/>
  <c r="I7" i="24"/>
  <c r="Q7" i="24"/>
  <c r="V7" i="24"/>
  <c r="G11" i="24"/>
  <c r="O11" i="24"/>
  <c r="T11" i="24"/>
  <c r="H11" i="24"/>
  <c r="U11" i="24"/>
  <c r="Q9" i="24"/>
  <c r="P9" i="24"/>
  <c r="O9" i="24"/>
  <c r="Z9" i="24"/>
  <c r="V11" i="24"/>
  <c r="V13" i="24"/>
  <c r="M10" i="24"/>
  <c r="AA9" i="24"/>
  <c r="AA11" i="24"/>
  <c r="AB11" i="24"/>
  <c r="G13" i="24"/>
  <c r="T13" i="24"/>
  <c r="E9" i="24"/>
  <c r="H13" i="24"/>
  <c r="U13" i="24"/>
  <c r="N13" i="22"/>
  <c r="J13" i="22"/>
  <c r="F13" i="22"/>
  <c r="J11" i="22"/>
  <c r="F11" i="22"/>
  <c r="F9" i="22"/>
  <c r="P11" i="25"/>
  <c r="U11" i="25"/>
  <c r="Z11" i="25"/>
  <c r="AB11" i="25"/>
  <c r="U7" i="25"/>
  <c r="O11" i="25"/>
  <c r="T11" i="25"/>
  <c r="V7" i="25"/>
  <c r="AA11" i="28"/>
  <c r="AB11" i="28"/>
  <c r="Q11" i="28"/>
  <c r="V11" i="28"/>
  <c r="S11" i="28"/>
  <c r="X11" i="28"/>
  <c r="T13" i="28"/>
  <c r="P7" i="28"/>
  <c r="L7" i="28"/>
  <c r="U7" i="28"/>
  <c r="AC13" i="28"/>
  <c r="S13" i="28"/>
  <c r="X13" i="28"/>
  <c r="K9" i="28"/>
  <c r="T9" i="28"/>
  <c r="AB9" i="28"/>
  <c r="L9" i="28"/>
  <c r="U9" i="28"/>
  <c r="M9" i="28"/>
  <c r="V9" i="28"/>
  <c r="O7" i="28"/>
  <c r="T7" i="28"/>
  <c r="AA7" i="28"/>
  <c r="AB7" i="28"/>
  <c r="AC13" i="25"/>
  <c r="S13" i="25"/>
  <c r="X13" i="25"/>
  <c r="K9" i="25"/>
  <c r="T9" i="25"/>
  <c r="AB9" i="25"/>
  <c r="L9" i="25"/>
  <c r="U9" i="25"/>
  <c r="M9" i="25"/>
  <c r="V9" i="25"/>
  <c r="AA7" i="25"/>
  <c r="AB7" i="25"/>
  <c r="O7" i="25"/>
  <c r="T7" i="25"/>
  <c r="AC13" i="24"/>
  <c r="S13" i="24"/>
  <c r="X13" i="24"/>
  <c r="AC11" i="24"/>
  <c r="AD11" i="24"/>
  <c r="K9" i="24"/>
  <c r="T9" i="24"/>
  <c r="S11" i="24"/>
  <c r="X11" i="24"/>
  <c r="AB9" i="24"/>
  <c r="L9" i="24"/>
  <c r="U9" i="24"/>
  <c r="M9" i="24"/>
  <c r="V9" i="24"/>
  <c r="AA7" i="24"/>
  <c r="AB7" i="24"/>
  <c r="O7" i="24"/>
  <c r="T7" i="24"/>
  <c r="M14" i="22"/>
  <c r="K14" i="22"/>
  <c r="I14" i="22"/>
  <c r="G14" i="22"/>
  <c r="I12" i="22"/>
  <c r="G12" i="22"/>
  <c r="E14" i="22"/>
  <c r="C14" i="22"/>
  <c r="E10" i="22"/>
  <c r="AC11" i="25"/>
  <c r="S11" i="25"/>
  <c r="X11" i="25"/>
  <c r="AC11" i="28"/>
  <c r="AD11" i="28"/>
  <c r="AC9" i="28"/>
  <c r="S9" i="28"/>
  <c r="X9" i="28"/>
  <c r="S7" i="28"/>
  <c r="X7" i="28"/>
  <c r="AC7" i="28"/>
  <c r="Y11" i="28"/>
  <c r="Y13" i="28"/>
  <c r="AD13" i="28"/>
  <c r="AC9" i="25"/>
  <c r="S9" i="25"/>
  <c r="X9" i="25"/>
  <c r="S7" i="25"/>
  <c r="X7" i="25"/>
  <c r="AC7" i="25"/>
  <c r="Y13" i="25"/>
  <c r="AD13" i="25"/>
  <c r="Y11" i="25"/>
  <c r="AD11" i="25"/>
  <c r="AC9" i="24"/>
  <c r="S9" i="24"/>
  <c r="X9" i="24"/>
  <c r="S7" i="24"/>
  <c r="X7" i="24"/>
  <c r="AC7" i="24"/>
  <c r="Y11" i="24"/>
  <c r="Y13" i="24"/>
  <c r="AD13" i="24"/>
  <c r="C10" i="22"/>
  <c r="Y9" i="28"/>
  <c r="Y7" i="28"/>
  <c r="AD7" i="28"/>
  <c r="AD9" i="28"/>
  <c r="Y9" i="25"/>
  <c r="Y7" i="25"/>
  <c r="AD7" i="25"/>
  <c r="AD9" i="25"/>
  <c r="AE11" i="25"/>
  <c r="AE9" i="25"/>
  <c r="Y9" i="24"/>
  <c r="Y7" i="24"/>
  <c r="AD7" i="24"/>
  <c r="AD9" i="24"/>
  <c r="J21" i="22"/>
  <c r="V19" i="22"/>
  <c r="V22" i="22"/>
  <c r="J19" i="22"/>
  <c r="J18" i="22"/>
  <c r="V18" i="22"/>
  <c r="AE7" i="28"/>
  <c r="AE11" i="28"/>
  <c r="AE13" i="28"/>
  <c r="AE9" i="28"/>
  <c r="AE7" i="25"/>
  <c r="AE13" i="25"/>
  <c r="AE7" i="24"/>
  <c r="AE11" i="24"/>
  <c r="AE13" i="24"/>
  <c r="AE9" i="24"/>
  <c r="AA13" i="22"/>
  <c r="Z13" i="22"/>
  <c r="AB13" i="22"/>
  <c r="M13" i="22"/>
  <c r="L13" i="22"/>
  <c r="K13" i="22"/>
  <c r="I13" i="22"/>
  <c r="H13" i="22"/>
  <c r="G13" i="22"/>
  <c r="E13" i="22"/>
  <c r="D13" i="22"/>
  <c r="C13" i="22"/>
  <c r="Q12" i="22"/>
  <c r="AA11" i="22"/>
  <c r="P12" i="22"/>
  <c r="R11" i="22"/>
  <c r="O12" i="22"/>
  <c r="I11" i="22"/>
  <c r="H11" i="22"/>
  <c r="G11" i="22"/>
  <c r="E11" i="22"/>
  <c r="D11" i="22"/>
  <c r="C11" i="22"/>
  <c r="Q10" i="22"/>
  <c r="P10" i="22"/>
  <c r="R9" i="22"/>
  <c r="L10" i="22"/>
  <c r="N9" i="22"/>
  <c r="W9" i="22"/>
  <c r="O10" i="22"/>
  <c r="O9" i="22"/>
  <c r="M10" i="22"/>
  <c r="K10" i="22"/>
  <c r="L9" i="22"/>
  <c r="E9" i="22"/>
  <c r="D9" i="22"/>
  <c r="C9" i="22"/>
  <c r="Q8" i="22"/>
  <c r="P8" i="22"/>
  <c r="R7" i="22"/>
  <c r="O8" i="22"/>
  <c r="M8" i="22"/>
  <c r="L8" i="22"/>
  <c r="N7" i="22"/>
  <c r="K8" i="22"/>
  <c r="L7" i="22"/>
  <c r="I8" i="22"/>
  <c r="G8" i="22"/>
  <c r="H7" i="22"/>
  <c r="H8" i="22"/>
  <c r="J7" i="22"/>
  <c r="K7" i="22"/>
  <c r="Q9" i="22"/>
  <c r="M7" i="22"/>
  <c r="I7" i="22"/>
  <c r="Q7" i="22"/>
  <c r="O11" i="22"/>
  <c r="T11" i="22"/>
  <c r="V13" i="22"/>
  <c r="M9" i="22"/>
  <c r="K9" i="22"/>
  <c r="T9" i="22"/>
  <c r="Z11" i="22"/>
  <c r="AB11" i="22"/>
  <c r="Q11" i="22"/>
  <c r="V11" i="22"/>
  <c r="G7" i="22"/>
  <c r="Z9" i="22"/>
  <c r="W7" i="22"/>
  <c r="P11" i="22"/>
  <c r="U11" i="22"/>
  <c r="P7" i="22"/>
  <c r="U7" i="22"/>
  <c r="O7" i="22"/>
  <c r="Z7" i="22"/>
  <c r="P9" i="22"/>
  <c r="U9" i="22"/>
  <c r="T13" i="22"/>
  <c r="W11" i="22"/>
  <c r="AA9" i="22"/>
  <c r="V9" i="22"/>
  <c r="U13" i="22"/>
  <c r="AC13" i="22"/>
  <c r="AD13" i="22"/>
  <c r="W13" i="22"/>
  <c r="AA7" i="22"/>
  <c r="AB9" i="22"/>
  <c r="S11" i="22"/>
  <c r="X11" i="22"/>
  <c r="AB7" i="22"/>
  <c r="V7" i="22"/>
  <c r="AC11" i="22"/>
  <c r="AD11" i="22"/>
  <c r="S9" i="22"/>
  <c r="X9" i="22"/>
  <c r="AC9" i="22"/>
  <c r="Y9" i="22"/>
  <c r="T7" i="22"/>
  <c r="AD9" i="22"/>
  <c r="S13" i="22"/>
  <c r="X13" i="22"/>
  <c r="Y13" i="22"/>
  <c r="Y11" i="22"/>
  <c r="AC7" i="22"/>
  <c r="AD7" i="22"/>
  <c r="AE7" i="22"/>
  <c r="S7" i="22"/>
  <c r="X7" i="22"/>
  <c r="AE13" i="22"/>
  <c r="Y7" i="22"/>
  <c r="AE9" i="22"/>
  <c r="AE11" i="22"/>
</calcChain>
</file>

<file path=xl/sharedStrings.xml><?xml version="1.0" encoding="utf-8"?>
<sst xmlns="http://schemas.openxmlformats.org/spreadsheetml/2006/main" count="1249" uniqueCount="199">
  <si>
    <t>GRUPO A</t>
  </si>
  <si>
    <t>#</t>
  </si>
  <si>
    <t>JT</t>
  </si>
  <si>
    <t>JG</t>
  </si>
  <si>
    <t>JE</t>
  </si>
  <si>
    <t>JP</t>
  </si>
  <si>
    <t>JPD</t>
  </si>
  <si>
    <t>PP</t>
  </si>
  <si>
    <t>%</t>
  </si>
  <si>
    <t>AF</t>
  </si>
  <si>
    <t>AC</t>
  </si>
  <si>
    <t>DIF</t>
  </si>
  <si>
    <t>PTS</t>
  </si>
  <si>
    <t>L</t>
  </si>
  <si>
    <t>EQUIPO</t>
  </si>
  <si>
    <t>J</t>
  </si>
  <si>
    <t>Fecha</t>
  </si>
  <si>
    <t>Hora</t>
  </si>
  <si>
    <t>Cancha</t>
  </si>
  <si>
    <t>Equipos</t>
  </si>
  <si>
    <t>VS</t>
  </si>
  <si>
    <t>GRUPO B</t>
  </si>
  <si>
    <t>GRUPO C</t>
  </si>
  <si>
    <t>JUVENIL VARONIL</t>
  </si>
  <si>
    <t>JUVENIL FEMENIL</t>
  </si>
  <si>
    <t>VOLEIBOL</t>
  </si>
  <si>
    <t>SANTA CATARINA-1</t>
  </si>
  <si>
    <t>SANTA CATARINA-2</t>
  </si>
  <si>
    <t>BASQUETBOL</t>
  </si>
  <si>
    <t>TORNEO NACIONAL CONADEIP 2016</t>
  </si>
  <si>
    <t>MARTES 8 NOVIEMBRE</t>
  </si>
  <si>
    <t>MIERCOLES 9 NOVIEMBRE</t>
  </si>
  <si>
    <t>JUEVES 10 NOVIEMBRE</t>
  </si>
  <si>
    <t>GRUPA A</t>
  </si>
  <si>
    <t>CAMPEONATO NACIONAL CONADEIP 2016</t>
  </si>
  <si>
    <t>GARZA LAGÜERA-1</t>
  </si>
  <si>
    <t>GARZA LAGÜERA-2</t>
  </si>
  <si>
    <t>UVM-SUR</t>
  </si>
  <si>
    <t>UVM-QRO</t>
  </si>
  <si>
    <t>INTERAMERICANA</t>
  </si>
  <si>
    <t>PREPA TEC</t>
  </si>
  <si>
    <t>TEC-PUEBLA</t>
  </si>
  <si>
    <t>TEC-GDL</t>
  </si>
  <si>
    <t>UP MÉXICO</t>
  </si>
  <si>
    <t>CEU</t>
  </si>
  <si>
    <t>CETYS-MEXICALI</t>
  </si>
  <si>
    <t>TEC CHIHUAHUA</t>
  </si>
  <si>
    <t>UPAEP</t>
  </si>
  <si>
    <t>LA SALLE BAJIO</t>
  </si>
  <si>
    <t>PREPA MADERO</t>
  </si>
  <si>
    <t>LAGUNA</t>
  </si>
  <si>
    <t>UDEM</t>
  </si>
  <si>
    <t>TEC-CEM</t>
  </si>
  <si>
    <t>CETYS-TIJUANA</t>
  </si>
  <si>
    <t>UMAD</t>
  </si>
  <si>
    <t>TEC-CCM</t>
  </si>
  <si>
    <t>UMM</t>
  </si>
  <si>
    <t>UNIVA</t>
  </si>
  <si>
    <t>CERVANTES</t>
  </si>
  <si>
    <t>UVAQ</t>
  </si>
  <si>
    <t>DE LA SALLE BAJIO</t>
  </si>
  <si>
    <t>BRITANICO</t>
  </si>
  <si>
    <t>UERRE</t>
  </si>
  <si>
    <t>JORNADA 1</t>
  </si>
  <si>
    <t>FECHA</t>
  </si>
  <si>
    <t>HORA</t>
  </si>
  <si>
    <t>JORNADA 2</t>
  </si>
  <si>
    <t>JORNADA 3</t>
  </si>
  <si>
    <t>SEMIFINALES</t>
  </si>
  <si>
    <t>FINAL</t>
  </si>
  <si>
    <t>ITESM CCM</t>
  </si>
  <si>
    <t>ITESM CEM</t>
  </si>
  <si>
    <t xml:space="preserve">UDEM </t>
  </si>
  <si>
    <t>CUARTOS DE FINAL</t>
  </si>
  <si>
    <t>ENFRENTARÍA AL 1  Y EL 2 AL GANADOR DEL 4 Y 5</t>
  </si>
  <si>
    <r>
      <rPr>
        <b/>
        <sz val="11"/>
        <color rgb="FFFF0000"/>
        <rFont val="Calibri"/>
        <family val="2"/>
        <scheme val="minor"/>
      </rPr>
      <t>NOTA IMPORTANTE:</t>
    </r>
    <r>
      <rPr>
        <b/>
        <sz val="11"/>
        <color theme="1"/>
        <rFont val="Calibri"/>
        <family val="2"/>
        <scheme val="minor"/>
      </rPr>
      <t xml:space="preserve"> EN CUARTOS DE FINAL,  SOLO   EN CASO DE QUE EL 6 LE GANE AL 3 SE INVERTIRÁ LA SEMIFINAL; QUIERE DECIR QUE EL 6</t>
    </r>
  </si>
  <si>
    <t>VARONIL</t>
  </si>
  <si>
    <t>6 NOV.</t>
  </si>
  <si>
    <t>DOMINGO</t>
  </si>
  <si>
    <t>POR 3o.</t>
  </si>
  <si>
    <t>FINALES</t>
  </si>
  <si>
    <t>3 ó  6</t>
  </si>
  <si>
    <t>2 BY</t>
  </si>
  <si>
    <t>4 ó 5</t>
  </si>
  <si>
    <t>1 BY</t>
  </si>
  <si>
    <t xml:space="preserve">VS </t>
  </si>
  <si>
    <t>ENCUENTROS ENTRE LOS EQUIPOS CLASIFICADOS DEL LUGAR 3 AL 6</t>
  </si>
  <si>
    <t>BY</t>
  </si>
  <si>
    <t xml:space="preserve">                      CLASIFICADOS DEL 1 AL 6</t>
  </si>
  <si>
    <t>C</t>
  </si>
  <si>
    <t>CETYS TIJUANA</t>
  </si>
  <si>
    <t xml:space="preserve">UNIVA </t>
  </si>
  <si>
    <t>5 NOV.</t>
  </si>
  <si>
    <t>SÁBADO</t>
  </si>
  <si>
    <t>ITESM C. QRO.</t>
  </si>
  <si>
    <t>B</t>
  </si>
  <si>
    <t>U-ERRE</t>
  </si>
  <si>
    <t>C. ESC. COCOYOC</t>
  </si>
  <si>
    <t>ITESM C. PUEBLA</t>
  </si>
  <si>
    <t>A</t>
  </si>
  <si>
    <t>I. CIENCIAS</t>
  </si>
  <si>
    <t>U. MONTRER</t>
  </si>
  <si>
    <t xml:space="preserve">SABADO </t>
  </si>
  <si>
    <t>No. Juego</t>
  </si>
  <si>
    <t>GRUPO</t>
  </si>
  <si>
    <t>RAMA</t>
  </si>
  <si>
    <t>DIA</t>
  </si>
  <si>
    <t>4 NOV.</t>
  </si>
  <si>
    <t>VIERNES</t>
  </si>
  <si>
    <t>U.ESC. COCOYOC</t>
  </si>
  <si>
    <t>CANCHA No. 2</t>
  </si>
  <si>
    <t>3 VS 4</t>
  </si>
  <si>
    <t>2 VS 4</t>
  </si>
  <si>
    <t>2 VS 3</t>
  </si>
  <si>
    <t>1 VS 2</t>
  </si>
  <si>
    <t>1 VS 3</t>
  </si>
  <si>
    <t>1 VS 4</t>
  </si>
  <si>
    <t>SISTEMA CLASIFICATORIO</t>
  </si>
  <si>
    <t>4.-</t>
  </si>
  <si>
    <t>3.-</t>
  </si>
  <si>
    <t>2.-</t>
  </si>
  <si>
    <t>1.-</t>
  </si>
  <si>
    <t xml:space="preserve">                GRUPO C</t>
  </si>
  <si>
    <t xml:space="preserve">                  GRUPO B</t>
  </si>
  <si>
    <t xml:space="preserve">                      GRUPO A</t>
  </si>
  <si>
    <r>
      <t xml:space="preserve">     </t>
    </r>
    <r>
      <rPr>
        <b/>
        <i/>
        <sz val="14"/>
        <color theme="1"/>
        <rFont val="Calibri"/>
        <family val="2"/>
        <scheme val="minor"/>
      </rPr>
      <t>CAMPEONATO NACIONAL VOLEIBOL PLAYERO JUVENIL C CONADEIP</t>
    </r>
  </si>
  <si>
    <t>FEMENIL</t>
  </si>
  <si>
    <t>LEONA VICARIO</t>
  </si>
  <si>
    <t>ITESM C. GDL.</t>
  </si>
  <si>
    <t>U. CELAYA</t>
  </si>
  <si>
    <t xml:space="preserve">    </t>
  </si>
  <si>
    <t>CANCHA No. 1</t>
  </si>
  <si>
    <t>SINTETICO 1</t>
  </si>
  <si>
    <t>SABADO 12 NOVIEMBRE</t>
  </si>
  <si>
    <t>S</t>
  </si>
  <si>
    <t>TERCER LUGAR</t>
  </si>
  <si>
    <t>SABADO 12  NOVIEMBRE</t>
  </si>
  <si>
    <t>FINAL Y TERCER LUGAR</t>
  </si>
  <si>
    <t>2 DO . LUGAR GRUPO "B"</t>
  </si>
  <si>
    <t>1 ER LUGAR GRUPO "A"</t>
  </si>
  <si>
    <t>VIERENES 11 NOVIEMBRE</t>
  </si>
  <si>
    <t>2DO. LUGAR GRUPO "A"</t>
  </si>
  <si>
    <t>1 ER. LUGAR  GRUPO "B"</t>
  </si>
  <si>
    <t>VIERNES 11  NOVIEMBRE</t>
  </si>
  <si>
    <t>ITESM PUEBLA</t>
  </si>
  <si>
    <t>SINTETICO 2</t>
  </si>
  <si>
    <t>ITESM LEON</t>
  </si>
  <si>
    <t>ITESM GUADALAJARA</t>
  </si>
  <si>
    <t>INSTITUTO BRITANICO</t>
  </si>
  <si>
    <t>IPEFH</t>
  </si>
  <si>
    <t>ONCE MEXICO</t>
  </si>
  <si>
    <t>8.:00</t>
  </si>
  <si>
    <t>EQUIPOS</t>
  </si>
  <si>
    <t>MAR.</t>
  </si>
  <si>
    <t>Vs</t>
  </si>
  <si>
    <t>CANCHA</t>
  </si>
  <si>
    <t>I. BRITANICO</t>
  </si>
  <si>
    <t>JUVENIL "C"  FEMENIL</t>
  </si>
  <si>
    <t>FUTBOL SOCCER</t>
  </si>
  <si>
    <t>DEPARTEMENTO DE EDUCACION FISICA Y SALUD</t>
  </si>
  <si>
    <t>UNIRSIDAD DE MONTERREY</t>
  </si>
  <si>
    <t>DOMINGO 13 NOVIEMBRE</t>
  </si>
  <si>
    <t>F</t>
  </si>
  <si>
    <t>TERCER LUGAR Y FINAL</t>
  </si>
  <si>
    <t>3 ER. LUGAR</t>
  </si>
  <si>
    <t>2 DO. LUGAR</t>
  </si>
  <si>
    <t>4 TO. LUGAR</t>
  </si>
  <si>
    <t>1 ER. LUGAR</t>
  </si>
  <si>
    <t>5 TO. LUGAR</t>
  </si>
  <si>
    <t>VIERNES 11 NOVIEMBRE</t>
  </si>
  <si>
    <t>CF</t>
  </si>
  <si>
    <t>6 TO. LUGAR</t>
  </si>
  <si>
    <t>INSTITUTO ORIENTE</t>
  </si>
  <si>
    <t>UP MEXICO</t>
  </si>
  <si>
    <t>ITESM IRAPUATO</t>
  </si>
  <si>
    <t>LICEO</t>
  </si>
  <si>
    <t>ITESM SAN LUIS POTOSI</t>
  </si>
  <si>
    <t>MARISTAS AGUASCALIENTES</t>
  </si>
  <si>
    <t>ISNTITUTO BRITANICO</t>
  </si>
  <si>
    <t>MARITAS AGUASCALIENTES</t>
  </si>
  <si>
    <t>MARISTA AGUSACALIENTES</t>
  </si>
  <si>
    <t>I BRITANICO</t>
  </si>
  <si>
    <t>U P MEXICO</t>
  </si>
  <si>
    <t>JUVENIL  " C" VARONIL</t>
  </si>
  <si>
    <t>FÚTBOL SOCCER</t>
  </si>
  <si>
    <t>CAMPEONATO  NACIONAL  CONADEIP 2016</t>
  </si>
  <si>
    <t>1 ER LUGAR  GRUPO "A"</t>
  </si>
  <si>
    <t>2 DO. LUGAR GRUPO "A"</t>
  </si>
  <si>
    <t>JUEVES 10NOVIEMBRE</t>
  </si>
  <si>
    <t>ITLA</t>
  </si>
  <si>
    <t>U DE LA SALLE BAJIO</t>
  </si>
  <si>
    <t>ULSA NEZA</t>
  </si>
  <si>
    <t>U DE CELAYA</t>
  </si>
  <si>
    <t>SOMNUS</t>
  </si>
  <si>
    <t xml:space="preserve">ITLA </t>
  </si>
  <si>
    <t xml:space="preserve">LICEO </t>
  </si>
  <si>
    <t>GRUPO  B</t>
  </si>
  <si>
    <t>JUVENIL "C"  VARONIL</t>
  </si>
  <si>
    <t>FÚTBOL RÁPIDO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</si>
</sst>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4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name val="Calibri"/>
      <family val="2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</font>
    <font>
      <b/>
      <sz val="12"/>
      <color rgb="FF00206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7" fillId="2" borderId="12" xfId="0" applyFont="1" applyFill="1" applyBorder="1" applyAlignment="1" applyProtection="1">
      <alignment horizontal="left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0" fillId="5" borderId="19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5" borderId="19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0" xfId="1"/>
    <xf numFmtId="0" fontId="21" fillId="0" borderId="0" xfId="1" applyFont="1"/>
    <xf numFmtId="0" fontId="2" fillId="0" borderId="0" xfId="1" applyFont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0" xfId="1" applyFont="1"/>
    <xf numFmtId="0" fontId="2" fillId="7" borderId="26" xfId="1" applyFont="1" applyFill="1" applyBorder="1"/>
    <xf numFmtId="0" fontId="2" fillId="7" borderId="24" xfId="1" applyFont="1" applyFill="1" applyBorder="1"/>
    <xf numFmtId="0" fontId="2" fillId="7" borderId="25" xfId="1" applyFont="1" applyFill="1" applyBorder="1"/>
    <xf numFmtId="20" fontId="2" fillId="0" borderId="17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7" borderId="26" xfId="1" applyFill="1" applyBorder="1" applyAlignment="1">
      <alignment horizontal="center"/>
    </xf>
    <xf numFmtId="0" fontId="1" fillId="7" borderId="24" xfId="1" applyFill="1" applyBorder="1" applyAlignment="1">
      <alignment horizontal="center"/>
    </xf>
    <xf numFmtId="0" fontId="1" fillId="7" borderId="25" xfId="1" applyFill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7" xfId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30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0" xfId="1" applyAlignment="1">
      <alignment horizontal="center"/>
    </xf>
    <xf numFmtId="0" fontId="1" fillId="7" borderId="28" xfId="1" applyFill="1" applyBorder="1" applyAlignment="1">
      <alignment horizontal="center"/>
    </xf>
    <xf numFmtId="0" fontId="1" fillId="7" borderId="34" xfId="1" applyFill="1" applyBorder="1" applyAlignment="1">
      <alignment horizontal="center"/>
    </xf>
    <xf numFmtId="0" fontId="1" fillId="7" borderId="27" xfId="1" applyFill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1" fillId="0" borderId="36" xfId="1" applyBorder="1" applyAlignment="1">
      <alignment horizontal="center"/>
    </xf>
    <xf numFmtId="20" fontId="2" fillId="0" borderId="36" xfId="1" applyNumberFormat="1" applyFont="1" applyBorder="1" applyAlignment="1">
      <alignment horizontal="center"/>
    </xf>
    <xf numFmtId="0" fontId="1" fillId="5" borderId="28" xfId="1" applyFill="1" applyBorder="1" applyAlignment="1">
      <alignment horizontal="center"/>
    </xf>
    <xf numFmtId="0" fontId="1" fillId="5" borderId="34" xfId="1" applyFill="1" applyBorder="1" applyAlignment="1">
      <alignment horizontal="center"/>
    </xf>
    <xf numFmtId="0" fontId="1" fillId="5" borderId="27" xfId="1" applyFill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5" borderId="26" xfId="1" applyFill="1" applyBorder="1"/>
    <xf numFmtId="0" fontId="1" fillId="5" borderId="24" xfId="1" applyFill="1" applyBorder="1"/>
    <xf numFmtId="0" fontId="1" fillId="5" borderId="25" xfId="1" applyFill="1" applyBorder="1"/>
    <xf numFmtId="0" fontId="17" fillId="0" borderId="0" xfId="1" applyFont="1"/>
    <xf numFmtId="0" fontId="23" fillId="0" borderId="0" xfId="1" applyFont="1"/>
    <xf numFmtId="0" fontId="24" fillId="0" borderId="0" xfId="1" applyFont="1"/>
    <xf numFmtId="0" fontId="1" fillId="7" borderId="26" xfId="1" applyFill="1" applyBorder="1"/>
    <xf numFmtId="0" fontId="1" fillId="7" borderId="24" xfId="1" applyFill="1" applyBorder="1"/>
    <xf numFmtId="0" fontId="2" fillId="6" borderId="0" xfId="1" applyFont="1" applyFill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20" fontId="2" fillId="0" borderId="34" xfId="1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1" fillId="7" borderId="38" xfId="1" applyFill="1" applyBorder="1" applyAlignment="1">
      <alignment horizontal="center"/>
    </xf>
    <xf numFmtId="0" fontId="1" fillId="7" borderId="39" xfId="1" applyFill="1" applyBorder="1" applyAlignment="1">
      <alignment horizontal="center"/>
    </xf>
    <xf numFmtId="0" fontId="1" fillId="7" borderId="40" xfId="1" applyFill="1" applyBorder="1" applyAlignment="1">
      <alignment horizontal="center"/>
    </xf>
    <xf numFmtId="0" fontId="20" fillId="5" borderId="42" xfId="0" applyFont="1" applyFill="1" applyBorder="1" applyAlignment="1" applyProtection="1">
      <alignment horizontal="center" vertical="center"/>
      <protection locked="0"/>
    </xf>
    <xf numFmtId="0" fontId="7" fillId="5" borderId="44" xfId="0" applyFont="1" applyFill="1" applyBorder="1" applyAlignment="1" applyProtection="1">
      <alignment horizontal="center" vertical="center"/>
      <protection locked="0"/>
    </xf>
    <xf numFmtId="0" fontId="7" fillId="5" borderId="42" xfId="0" applyFont="1" applyFill="1" applyBorder="1" applyAlignment="1" applyProtection="1">
      <alignment horizontal="center" vertical="center"/>
      <protection locked="0"/>
    </xf>
    <xf numFmtId="0" fontId="7" fillId="8" borderId="44" xfId="0" applyFont="1" applyFill="1" applyBorder="1" applyAlignment="1" applyProtection="1">
      <alignment horizontal="center" vertical="center"/>
      <protection locked="0"/>
    </xf>
    <xf numFmtId="0" fontId="20" fillId="5" borderId="24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7" fillId="8" borderId="45" xfId="0" applyFont="1" applyFill="1" applyBorder="1" applyAlignment="1" applyProtection="1">
      <alignment horizontal="center" vertical="center"/>
      <protection locked="0"/>
    </xf>
    <xf numFmtId="0" fontId="20" fillId="5" borderId="18" xfId="0" applyFont="1" applyFill="1" applyBorder="1" applyAlignment="1" applyProtection="1">
      <alignment horizontal="center" vertical="center"/>
      <protection locked="0"/>
    </xf>
    <xf numFmtId="0" fontId="7" fillId="5" borderId="5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8" borderId="51" xfId="0" applyFont="1" applyFill="1" applyBorder="1" applyAlignment="1" applyProtection="1">
      <alignment horizontal="center" vertical="center"/>
      <protection locked="0"/>
    </xf>
    <xf numFmtId="0" fontId="20" fillId="5" borderId="20" xfId="0" applyFont="1" applyFill="1" applyBorder="1" applyAlignment="1" applyProtection="1">
      <alignment horizontal="center" vertical="center"/>
      <protection locked="0"/>
    </xf>
    <xf numFmtId="0" fontId="7" fillId="5" borderId="54" xfId="0" applyFont="1" applyFill="1" applyBorder="1" applyAlignment="1" applyProtection="1">
      <alignment horizontal="center" vertical="center"/>
      <protection locked="0"/>
    </xf>
    <xf numFmtId="0" fontId="20" fillId="5" borderId="56" xfId="0" applyFont="1" applyFill="1" applyBorder="1" applyAlignment="1" applyProtection="1">
      <alignment horizontal="center" vertical="center"/>
      <protection locked="0"/>
    </xf>
    <xf numFmtId="0" fontId="7" fillId="5" borderId="58" xfId="0" applyFont="1" applyFill="1" applyBorder="1" applyAlignment="1" applyProtection="1">
      <alignment horizontal="center" vertical="center"/>
      <protection locked="0"/>
    </xf>
    <xf numFmtId="0" fontId="7" fillId="5" borderId="56" xfId="0" applyFont="1" applyFill="1" applyBorder="1" applyAlignment="1" applyProtection="1">
      <alignment horizontal="center"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0" fillId="5" borderId="55" xfId="0" applyFont="1" applyFill="1" applyBorder="1" applyAlignment="1" applyProtection="1">
      <alignment horizontal="center" vertical="center"/>
      <protection locked="0"/>
    </xf>
    <xf numFmtId="0" fontId="20" fillId="5" borderId="57" xfId="0" applyFont="1" applyFill="1" applyBorder="1" applyAlignment="1" applyProtection="1">
      <alignment horizontal="center" vertical="center"/>
      <protection locked="0"/>
    </xf>
    <xf numFmtId="0" fontId="7" fillId="8" borderId="16" xfId="0" applyFont="1" applyFill="1" applyBorder="1" applyAlignment="1" applyProtection="1">
      <alignment horizontal="center" vertical="center"/>
      <protection locked="0"/>
    </xf>
    <xf numFmtId="0" fontId="20" fillId="5" borderId="52" xfId="0" applyFont="1" applyFill="1" applyBorder="1" applyAlignment="1" applyProtection="1">
      <alignment horizontal="center" vertical="center"/>
      <protection locked="0"/>
    </xf>
    <xf numFmtId="0" fontId="20" fillId="5" borderId="53" xfId="0" applyFont="1" applyFill="1" applyBorder="1" applyAlignment="1" applyProtection="1">
      <alignment horizontal="center" vertical="center"/>
      <protection locked="0"/>
    </xf>
    <xf numFmtId="0" fontId="7" fillId="8" borderId="59" xfId="0" applyFont="1" applyFill="1" applyBorder="1" applyAlignment="1" applyProtection="1">
      <alignment horizontal="center" vertical="center"/>
      <protection locked="0"/>
    </xf>
    <xf numFmtId="0" fontId="20" fillId="5" borderId="49" xfId="0" applyFont="1" applyFill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/>
      <protection locked="0"/>
    </xf>
    <xf numFmtId="0" fontId="20" fillId="5" borderId="5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8" borderId="58" xfId="0" applyFont="1" applyFill="1" applyBorder="1" applyAlignment="1" applyProtection="1">
      <alignment vertical="center"/>
      <protection locked="0"/>
    </xf>
    <xf numFmtId="0" fontId="27" fillId="8" borderId="56" xfId="0" applyFont="1" applyFill="1" applyBorder="1" applyAlignment="1" applyProtection="1">
      <alignment horizontal="center" vertical="center"/>
      <protection locked="0"/>
    </xf>
    <xf numFmtId="0" fontId="27" fillId="8" borderId="58" xfId="0" applyFont="1" applyFill="1" applyBorder="1" applyAlignment="1" applyProtection="1">
      <alignment horizontal="center" vertical="center"/>
      <protection locked="0"/>
    </xf>
    <xf numFmtId="0" fontId="27" fillId="8" borderId="59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>
      <alignment horizontal="center" vertical="center"/>
    </xf>
    <xf numFmtId="0" fontId="0" fillId="0" borderId="0" xfId="0" applyBorder="1"/>
    <xf numFmtId="0" fontId="28" fillId="0" borderId="0" xfId="0" applyFont="1" applyFill="1" applyBorder="1" applyAlignment="1">
      <alignment horizontal="center" vertical="center"/>
    </xf>
    <xf numFmtId="0" fontId="7" fillId="8" borderId="65" xfId="0" applyFont="1" applyFill="1" applyBorder="1" applyAlignment="1" applyProtection="1">
      <alignment horizontal="center" vertical="center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7" fillId="8" borderId="57" xfId="0" applyFont="1" applyFill="1" applyBorder="1" applyAlignment="1" applyProtection="1">
      <alignment horizontal="center" vertical="center"/>
      <protection locked="0"/>
    </xf>
    <xf numFmtId="0" fontId="7" fillId="8" borderId="25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0" fillId="5" borderId="58" xfId="0" applyFont="1" applyFill="1" applyBorder="1" applyAlignment="1" applyProtection="1">
      <alignment horizontal="center" vertical="center"/>
      <protection locked="0"/>
    </xf>
    <xf numFmtId="0" fontId="7" fillId="8" borderId="4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7" fillId="8" borderId="53" xfId="0" applyFont="1" applyFill="1" applyBorder="1" applyAlignment="1" applyProtection="1">
      <alignment horizontal="center" vertical="center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20" fillId="5" borderId="50" xfId="0" applyFont="1" applyFill="1" applyBorder="1" applyAlignment="1" applyProtection="1">
      <alignment horizontal="center" vertical="center"/>
      <protection locked="0"/>
    </xf>
    <xf numFmtId="0" fontId="20" fillId="5" borderId="26" xfId="0" applyFont="1" applyFill="1" applyBorder="1" applyAlignment="1" applyProtection="1">
      <alignment horizontal="center" vertical="center"/>
      <protection locked="0"/>
    </xf>
    <xf numFmtId="0" fontId="20" fillId="5" borderId="25" xfId="0" applyFont="1" applyFill="1" applyBorder="1" applyAlignment="1" applyProtection="1">
      <alignment horizontal="center" vertical="center"/>
      <protection locked="0"/>
    </xf>
    <xf numFmtId="0" fontId="27" fillId="8" borderId="46" xfId="0" applyFont="1" applyFill="1" applyBorder="1" applyAlignment="1" applyProtection="1">
      <alignment vertical="center"/>
      <protection locked="0"/>
    </xf>
    <xf numFmtId="0" fontId="27" fillId="8" borderId="66" xfId="0" applyFont="1" applyFill="1" applyBorder="1" applyAlignment="1" applyProtection="1">
      <alignment horizontal="center" vertical="center"/>
      <protection locked="0"/>
    </xf>
    <xf numFmtId="0" fontId="27" fillId="8" borderId="48" xfId="0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0" fillId="0" borderId="0" xfId="0" applyFill="1"/>
    <xf numFmtId="0" fontId="29" fillId="0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31" fillId="0" borderId="0" xfId="0" applyFont="1" applyBorder="1" applyAlignment="1" applyProtection="1">
      <alignment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6" fillId="0" borderId="48" xfId="0" applyFont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20" fontId="7" fillId="5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0" fontId="7" fillId="5" borderId="42" xfId="0" applyFont="1" applyFill="1" applyBorder="1" applyAlignment="1" applyProtection="1">
      <alignment horizontal="center" vertical="center"/>
      <protection locked="0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31" fillId="0" borderId="64" xfId="0" applyFont="1" applyBorder="1" applyAlignment="1" applyProtection="1">
      <alignment horizontal="center" vertical="center"/>
      <protection locked="0"/>
    </xf>
    <xf numFmtId="0" fontId="31" fillId="0" borderId="63" xfId="0" applyFont="1" applyBorder="1" applyAlignment="1" applyProtection="1">
      <alignment horizontal="center" vertical="center"/>
      <protection locked="0"/>
    </xf>
    <xf numFmtId="0" fontId="31" fillId="0" borderId="62" xfId="0" applyFont="1" applyBorder="1" applyAlignment="1" applyProtection="1">
      <alignment horizontal="center" vertical="center"/>
      <protection locked="0"/>
    </xf>
    <xf numFmtId="0" fontId="31" fillId="0" borderId="6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horizontal="center" vertical="center"/>
      <protection locked="0"/>
    </xf>
    <xf numFmtId="0" fontId="7" fillId="5" borderId="57" xfId="0" applyFont="1" applyFill="1" applyBorder="1" applyAlignment="1" applyProtection="1">
      <alignment horizontal="center" vertical="center"/>
      <protection locked="0"/>
    </xf>
    <xf numFmtId="0" fontId="7" fillId="5" borderId="56" xfId="0" applyFont="1" applyFill="1" applyBorder="1" applyAlignment="1" applyProtection="1">
      <alignment horizontal="center" vertical="center"/>
      <protection locked="0"/>
    </xf>
    <xf numFmtId="0" fontId="7" fillId="5" borderId="55" xfId="0" applyFont="1" applyFill="1" applyBorder="1" applyAlignment="1" applyProtection="1">
      <alignment horizontal="center" vertical="center"/>
      <protection locked="0"/>
    </xf>
    <xf numFmtId="20" fontId="7" fillId="5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16" fontId="7" fillId="5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20" fontId="7" fillId="5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6" fontId="7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16" fontId="7" fillId="5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29" fillId="8" borderId="57" xfId="0" applyFont="1" applyFill="1" applyBorder="1" applyAlignment="1">
      <alignment horizontal="center" vertical="center"/>
    </xf>
    <xf numFmtId="0" fontId="29" fillId="8" borderId="56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0" fontId="7" fillId="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16" fontId="7" fillId="5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7" fillId="5" borderId="50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27" fillId="8" borderId="57" xfId="0" applyFont="1" applyFill="1" applyBorder="1" applyAlignment="1" applyProtection="1">
      <alignment horizontal="center" vertical="center"/>
      <protection locked="0"/>
    </xf>
    <xf numFmtId="0" fontId="0" fillId="8" borderId="56" xfId="0" applyFont="1" applyFill="1" applyBorder="1" applyAlignment="1">
      <alignment horizontal="center" vertical="center"/>
    </xf>
    <xf numFmtId="0" fontId="0" fillId="8" borderId="55" xfId="0" applyFont="1" applyFill="1" applyBorder="1" applyAlignment="1">
      <alignment horizontal="center" vertical="center"/>
    </xf>
    <xf numFmtId="0" fontId="7" fillId="5" borderId="53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52" xfId="0" applyFont="1" applyFill="1" applyBorder="1" applyAlignment="1" applyProtection="1">
      <alignment horizontal="center" vertical="center"/>
      <protection locked="0"/>
    </xf>
    <xf numFmtId="20" fontId="7" fillId="5" borderId="25" xfId="0" applyNumberFormat="1" applyFont="1" applyFill="1" applyBorder="1" applyAlignment="1" applyProtection="1">
      <alignment horizontal="center" vertical="center"/>
      <protection locked="0"/>
    </xf>
    <xf numFmtId="20" fontId="7" fillId="5" borderId="50" xfId="0" applyNumberFormat="1" applyFont="1" applyFill="1" applyBorder="1" applyAlignment="1" applyProtection="1">
      <alignment horizontal="center" vertical="center"/>
      <protection locked="0"/>
    </xf>
    <xf numFmtId="20" fontId="7" fillId="5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16" fontId="7" fillId="5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27" fillId="8" borderId="56" xfId="0" applyFont="1" applyFill="1" applyBorder="1" applyAlignment="1" applyProtection="1">
      <alignment horizontal="center" vertical="center"/>
      <protection locked="0"/>
    </xf>
    <xf numFmtId="0" fontId="27" fillId="8" borderId="5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33" fillId="0" borderId="57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29" fillId="8" borderId="48" xfId="0" applyFont="1" applyFill="1" applyBorder="1" applyAlignment="1">
      <alignment horizontal="center" vertical="center"/>
    </xf>
    <xf numFmtId="0" fontId="29" fillId="8" borderId="47" xfId="0" applyFont="1" applyFill="1" applyBorder="1" applyAlignment="1">
      <alignment horizontal="center" vertical="center"/>
    </xf>
    <xf numFmtId="0" fontId="29" fillId="8" borderId="46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27" fillId="8" borderId="48" xfId="0" applyFont="1" applyFill="1" applyBorder="1" applyAlignment="1" applyProtection="1">
      <alignment horizontal="center" vertical="center"/>
      <protection locked="0"/>
    </xf>
    <xf numFmtId="0" fontId="0" fillId="8" borderId="47" xfId="0" applyFont="1" applyFill="1" applyBorder="1" applyAlignment="1">
      <alignment horizontal="center" vertical="center"/>
    </xf>
    <xf numFmtId="0" fontId="0" fillId="8" borderId="46" xfId="0" applyFont="1" applyFill="1" applyBorder="1" applyAlignment="1">
      <alignment horizontal="center" vertical="center"/>
    </xf>
    <xf numFmtId="0" fontId="27" fillId="8" borderId="47" xfId="0" applyFont="1" applyFill="1" applyBorder="1" applyAlignment="1" applyProtection="1">
      <alignment horizontal="center" vertical="center"/>
      <protection locked="0"/>
    </xf>
    <xf numFmtId="0" fontId="27" fillId="8" borderId="4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>
      <alignment horizontal="center" vertical="center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5" borderId="22" xfId="0" applyFont="1" applyFill="1" applyBorder="1" applyAlignment="1" applyProtection="1">
      <alignment vertical="center"/>
      <protection locked="0"/>
    </xf>
    <xf numFmtId="20" fontId="7" fillId="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6" fontId="7" fillId="5" borderId="19" xfId="0" applyNumberFormat="1" applyFont="1" applyFill="1" applyBorder="1" applyAlignment="1" applyProtection="1">
      <alignment horizontal="center" vertical="center"/>
      <protection locked="0"/>
    </xf>
    <xf numFmtId="20" fontId="7" fillId="5" borderId="20" xfId="0" applyNumberFormat="1" applyFont="1" applyFill="1" applyBorder="1" applyAlignment="1" applyProtection="1">
      <alignment horizontal="center" vertical="center"/>
      <protection locked="0"/>
    </xf>
    <xf numFmtId="16" fontId="7" fillId="5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164" fontId="12" fillId="0" borderId="12" xfId="0" applyNumberFormat="1" applyFont="1" applyBorder="1" applyAlignment="1" applyProtection="1">
      <alignment horizontal="center" vertical="center"/>
    </xf>
    <xf numFmtId="164" fontId="12" fillId="0" borderId="13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" fontId="14" fillId="0" borderId="12" xfId="0" applyNumberFormat="1" applyFont="1" applyBorder="1" applyAlignment="1" applyProtection="1">
      <alignment horizontal="center" vertical="center"/>
    </xf>
    <xf numFmtId="1" fontId="14" fillId="0" borderId="13" xfId="0" applyNumberFormat="1" applyFont="1" applyBorder="1" applyAlignment="1" applyProtection="1">
      <alignment horizontal="center" vertical="center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1228725</xdr:colOff>
      <xdr:row>2</xdr:row>
      <xdr:rowOff>309562</xdr:rowOff>
    </xdr:to>
    <xdr:pic>
      <xdr:nvPicPr>
        <xdr:cNvPr id="2" name="3 Imagen" descr="Nuevo Logo Troyan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619125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22</xdr:col>
      <xdr:colOff>104774</xdr:colOff>
      <xdr:row>0</xdr:row>
      <xdr:rowOff>104774</xdr:rowOff>
    </xdr:from>
    <xdr:to>
      <xdr:col>24</xdr:col>
      <xdr:colOff>209549</xdr:colOff>
      <xdr:row>2</xdr:row>
      <xdr:rowOff>257175</xdr:rowOff>
    </xdr:to>
    <xdr:pic>
      <xdr:nvPicPr>
        <xdr:cNvPr id="3" name="Picture 2" descr="!LOGOCON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45174" y="104774"/>
          <a:ext cx="1781175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266700</xdr:colOff>
      <xdr:row>0</xdr:row>
      <xdr:rowOff>114299</xdr:rowOff>
    </xdr:from>
    <xdr:to>
      <xdr:col>25</xdr:col>
      <xdr:colOff>47625</xdr:colOff>
      <xdr:row>2</xdr:row>
      <xdr:rowOff>200024</xdr:rowOff>
    </xdr:to>
    <xdr:pic>
      <xdr:nvPicPr>
        <xdr:cNvPr id="2" name="Picture 2" descr="!LOGOCON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7100" y="114299"/>
          <a:ext cx="2295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219074</xdr:colOff>
      <xdr:row>0</xdr:row>
      <xdr:rowOff>0</xdr:rowOff>
    </xdr:from>
    <xdr:to>
      <xdr:col>2</xdr:col>
      <xdr:colOff>1323973</xdr:colOff>
      <xdr:row>2</xdr:row>
      <xdr:rowOff>352424</xdr:rowOff>
    </xdr:to>
    <xdr:pic>
      <xdr:nvPicPr>
        <xdr:cNvPr id="3" name="3 Imagen" descr="Nuevo Logo Troyano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95474" y="0"/>
          <a:ext cx="619124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1238251</xdr:colOff>
      <xdr:row>2</xdr:row>
      <xdr:rowOff>342900</xdr:rowOff>
    </xdr:to>
    <xdr:pic>
      <xdr:nvPicPr>
        <xdr:cNvPr id="2" name="3 Imagen" descr="Nuevo Logo Troyan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0"/>
          <a:ext cx="666751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22</xdr:col>
      <xdr:colOff>95250</xdr:colOff>
      <xdr:row>0</xdr:row>
      <xdr:rowOff>123825</xdr:rowOff>
    </xdr:from>
    <xdr:to>
      <xdr:col>24</xdr:col>
      <xdr:colOff>171450</xdr:colOff>
      <xdr:row>2</xdr:row>
      <xdr:rowOff>238124</xdr:rowOff>
    </xdr:to>
    <xdr:pic>
      <xdr:nvPicPr>
        <xdr:cNvPr id="3" name="Picture 2" descr="!LOGOCON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35650" y="123825"/>
          <a:ext cx="17526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2</xdr:row>
      <xdr:rowOff>66675</xdr:rowOff>
    </xdr:from>
    <xdr:to>
      <xdr:col>6</xdr:col>
      <xdr:colOff>371363</xdr:colOff>
      <xdr:row>5</xdr:row>
      <xdr:rowOff>190413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447675"/>
          <a:ext cx="971438" cy="6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1</xdr:row>
      <xdr:rowOff>104775</xdr:rowOff>
    </xdr:from>
    <xdr:to>
      <xdr:col>2</xdr:col>
      <xdr:colOff>485775</xdr:colOff>
      <xdr:row>6</xdr:row>
      <xdr:rowOff>1673</xdr:rowOff>
    </xdr:to>
    <xdr:pic>
      <xdr:nvPicPr>
        <xdr:cNvPr id="3" name="2 Imagen" descr="logouerr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95275"/>
          <a:ext cx="1552575" cy="849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2</xdr:row>
      <xdr:rowOff>104775</xdr:rowOff>
    </xdr:from>
    <xdr:to>
      <xdr:col>6</xdr:col>
      <xdr:colOff>418988</xdr:colOff>
      <xdr:row>6</xdr:row>
      <xdr:rowOff>38013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485775"/>
          <a:ext cx="1019063" cy="6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114300</xdr:rowOff>
    </xdr:from>
    <xdr:to>
      <xdr:col>2</xdr:col>
      <xdr:colOff>247650</xdr:colOff>
      <xdr:row>5</xdr:row>
      <xdr:rowOff>169237</xdr:rowOff>
    </xdr:to>
    <xdr:pic>
      <xdr:nvPicPr>
        <xdr:cNvPr id="3" name="2 Imagen" descr="logouerr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04800"/>
          <a:ext cx="1495425" cy="816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AC13" sqref="AC13"/>
    </sheetView>
  </sheetViews>
  <sheetFormatPr baseColWidth="10" defaultColWidth="11" defaultRowHeight="15" x14ac:dyDescent="0.2"/>
  <cols>
    <col min="1" max="1" width="2.875" style="1" customWidth="1"/>
    <col min="2" max="2" width="17.875" style="2" customWidth="1"/>
    <col min="3" max="3" width="3.875" style="3" customWidth="1"/>
    <col min="4" max="4" width="1.625" style="3" customWidth="1"/>
    <col min="5" max="5" width="3.875" style="3" customWidth="1"/>
    <col min="6" max="6" width="1.625" style="3" customWidth="1"/>
    <col min="7" max="7" width="3.875" style="3" customWidth="1"/>
    <col min="8" max="8" width="1.625" style="3" customWidth="1"/>
    <col min="9" max="9" width="3.875" style="3" customWidth="1"/>
    <col min="10" max="10" width="1.625" style="3" customWidth="1"/>
    <col min="11" max="11" width="3.875" style="3" customWidth="1"/>
    <col min="12" max="12" width="1.625" style="3" customWidth="1"/>
    <col min="13" max="13" width="3.875" style="3" customWidth="1"/>
    <col min="14" max="14" width="1.625" style="3" customWidth="1"/>
    <col min="15" max="15" width="3.875" style="3" customWidth="1"/>
    <col min="16" max="16" width="1.625" style="3" customWidth="1"/>
    <col min="17" max="17" width="3.875" style="3" customWidth="1"/>
    <col min="18" max="18" width="1.625" style="3" customWidth="1"/>
    <col min="19" max="26" width="4.625" style="3" customWidth="1"/>
    <col min="27" max="16384" width="11" style="3"/>
  </cols>
  <sheetData>
    <row r="1" spans="1:36" ht="15.75" x14ac:dyDescent="0.2">
      <c r="A1" s="211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36" ht="19.5" customHeight="1" x14ac:dyDescent="0.2">
      <c r="A2" s="214" t="s">
        <v>159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6"/>
    </row>
    <row r="3" spans="1:36" ht="25.5" customHeight="1" thickBot="1" x14ac:dyDescent="0.25">
      <c r="A3" s="234" t="s">
        <v>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6"/>
      <c r="AA3"/>
      <c r="AB3"/>
      <c r="AC3"/>
      <c r="AD3"/>
      <c r="AE3"/>
      <c r="AF3"/>
      <c r="AG3"/>
      <c r="AH3"/>
      <c r="AI3"/>
      <c r="AJ3"/>
    </row>
    <row r="4" spans="1:36" ht="21.75" customHeight="1" thickBot="1" x14ac:dyDescent="0.25">
      <c r="A4" s="237" t="s">
        <v>198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/>
      <c r="AB4"/>
      <c r="AC4"/>
      <c r="AD4"/>
      <c r="AE4"/>
      <c r="AF4"/>
      <c r="AG4"/>
      <c r="AH4"/>
      <c r="AI4"/>
      <c r="AJ4"/>
    </row>
    <row r="5" spans="1:36" ht="15" customHeight="1" thickBot="1" x14ac:dyDescent="0.25">
      <c r="A5" s="240" t="s">
        <v>197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165"/>
      <c r="AB5"/>
      <c r="AC5"/>
      <c r="AD5"/>
      <c r="AE5"/>
      <c r="AF5"/>
      <c r="AG5"/>
      <c r="AH5"/>
      <c r="AI5"/>
      <c r="AJ5"/>
    </row>
    <row r="6" spans="1:36" ht="12.75" customHeight="1" x14ac:dyDescent="0.2">
      <c r="A6" s="166"/>
      <c r="B6" s="166"/>
      <c r="C6" s="276"/>
      <c r="D6" s="277"/>
      <c r="E6" s="276" t="s">
        <v>0</v>
      </c>
      <c r="F6" s="277"/>
      <c r="G6" s="277"/>
      <c r="H6" s="277"/>
      <c r="I6" s="277"/>
      <c r="J6" s="278"/>
      <c r="K6" s="166"/>
      <c r="L6" s="166"/>
      <c r="M6" s="166"/>
      <c r="N6" s="166"/>
      <c r="O6" s="241"/>
      <c r="P6" s="241"/>
      <c r="Q6" s="193"/>
      <c r="R6" s="273" t="s">
        <v>196</v>
      </c>
      <c r="S6" s="274"/>
      <c r="T6" s="274"/>
      <c r="U6" s="275"/>
      <c r="V6" s="202"/>
      <c r="W6" s="166"/>
      <c r="X6" s="166"/>
      <c r="Y6" s="166"/>
      <c r="Z6" s="166"/>
      <c r="AA6" s="165"/>
      <c r="AB6"/>
      <c r="AC6"/>
      <c r="AD6"/>
      <c r="AE6"/>
      <c r="AF6"/>
      <c r="AG6"/>
      <c r="AH6"/>
      <c r="AI6"/>
      <c r="AJ6"/>
    </row>
    <row r="7" spans="1:36" ht="12.75" customHeight="1" x14ac:dyDescent="0.2">
      <c r="A7" s="166"/>
      <c r="B7" s="166"/>
      <c r="C7" s="270">
        <v>1</v>
      </c>
      <c r="D7" s="279"/>
      <c r="E7" s="280" t="s">
        <v>51</v>
      </c>
      <c r="F7" s="281"/>
      <c r="G7" s="281"/>
      <c r="H7" s="281"/>
      <c r="I7" s="281"/>
      <c r="J7" s="282"/>
      <c r="K7" s="166"/>
      <c r="L7" s="166"/>
      <c r="M7" s="166"/>
      <c r="N7" s="166"/>
      <c r="O7" s="241"/>
      <c r="P7" s="241"/>
      <c r="Q7" s="201">
        <v>1</v>
      </c>
      <c r="R7" s="270" t="s">
        <v>40</v>
      </c>
      <c r="S7" s="271"/>
      <c r="T7" s="271"/>
      <c r="U7" s="272"/>
      <c r="V7" s="166"/>
      <c r="W7" s="166"/>
      <c r="X7" s="166"/>
      <c r="Y7" s="166"/>
      <c r="Z7" s="166"/>
      <c r="AA7" s="165"/>
      <c r="AB7"/>
      <c r="AC7"/>
      <c r="AD7"/>
      <c r="AE7"/>
      <c r="AF7"/>
      <c r="AG7"/>
      <c r="AH7"/>
      <c r="AI7"/>
      <c r="AJ7"/>
    </row>
    <row r="8" spans="1:36" ht="12.75" customHeight="1" x14ac:dyDescent="0.2">
      <c r="A8" s="166"/>
      <c r="B8" s="166"/>
      <c r="C8" s="270">
        <v>2</v>
      </c>
      <c r="D8" s="279"/>
      <c r="E8" s="280" t="s">
        <v>190</v>
      </c>
      <c r="F8" s="281"/>
      <c r="G8" s="281"/>
      <c r="H8" s="281"/>
      <c r="I8" s="281"/>
      <c r="J8" s="282"/>
      <c r="K8" s="166"/>
      <c r="L8" s="166"/>
      <c r="M8" s="166"/>
      <c r="N8" s="166"/>
      <c r="O8" s="241"/>
      <c r="P8" s="241"/>
      <c r="Q8" s="201">
        <v>2</v>
      </c>
      <c r="R8" s="270" t="s">
        <v>192</v>
      </c>
      <c r="S8" s="271"/>
      <c r="T8" s="271"/>
      <c r="U8" s="272"/>
      <c r="V8" s="166"/>
      <c r="W8" s="166"/>
      <c r="X8" s="166"/>
      <c r="Y8" s="166"/>
      <c r="Z8" s="166"/>
      <c r="AA8" s="165"/>
      <c r="AB8"/>
      <c r="AC8"/>
      <c r="AD8"/>
      <c r="AE8"/>
      <c r="AF8"/>
      <c r="AG8"/>
      <c r="AH8"/>
      <c r="AI8"/>
      <c r="AJ8"/>
    </row>
    <row r="9" spans="1:36" ht="12.75" customHeight="1" x14ac:dyDescent="0.2">
      <c r="A9" s="166"/>
      <c r="B9" s="166"/>
      <c r="C9" s="270">
        <v>3</v>
      </c>
      <c r="D9" s="279"/>
      <c r="E9" s="280" t="s">
        <v>175</v>
      </c>
      <c r="F9" s="281"/>
      <c r="G9" s="281"/>
      <c r="H9" s="281"/>
      <c r="I9" s="281"/>
      <c r="J9" s="282"/>
      <c r="K9" s="166"/>
      <c r="L9" s="166"/>
      <c r="M9" s="166"/>
      <c r="N9" s="166"/>
      <c r="O9" s="241"/>
      <c r="P9" s="241"/>
      <c r="Q9" s="201">
        <v>3</v>
      </c>
      <c r="R9" s="270" t="s">
        <v>193</v>
      </c>
      <c r="S9" s="271"/>
      <c r="T9" s="271"/>
      <c r="U9" s="272"/>
      <c r="V9" s="166"/>
      <c r="W9" s="166"/>
      <c r="X9" s="166"/>
      <c r="Y9" s="166"/>
      <c r="Z9" s="166"/>
      <c r="AA9"/>
      <c r="AB9"/>
      <c r="AC9"/>
      <c r="AD9"/>
      <c r="AE9"/>
      <c r="AF9"/>
      <c r="AG9"/>
      <c r="AH9"/>
      <c r="AI9"/>
      <c r="AJ9"/>
    </row>
    <row r="10" spans="1:36" ht="12.75" customHeight="1" thickBot="1" x14ac:dyDescent="0.25">
      <c r="A10" s="166"/>
      <c r="B10" s="166"/>
      <c r="C10" s="267">
        <v>4</v>
      </c>
      <c r="D10" s="283"/>
      <c r="E10" s="284" t="s">
        <v>189</v>
      </c>
      <c r="F10" s="285"/>
      <c r="G10" s="285"/>
      <c r="H10" s="285"/>
      <c r="I10" s="285"/>
      <c r="J10" s="286"/>
      <c r="K10" s="166"/>
      <c r="L10" s="166"/>
      <c r="M10" s="166"/>
      <c r="N10" s="166"/>
      <c r="O10" s="241"/>
      <c r="P10" s="241"/>
      <c r="Q10" s="200">
        <v>4</v>
      </c>
      <c r="R10" s="267" t="s">
        <v>191</v>
      </c>
      <c r="S10" s="268"/>
      <c r="T10" s="268"/>
      <c r="U10" s="269"/>
      <c r="V10" s="166"/>
      <c r="W10" s="166"/>
      <c r="X10" s="166"/>
      <c r="Y10" s="166"/>
      <c r="Z10" s="166"/>
      <c r="AA10"/>
      <c r="AB10"/>
      <c r="AC10"/>
      <c r="AD10"/>
      <c r="AE10"/>
      <c r="AF10"/>
      <c r="AG10"/>
      <c r="AH10"/>
      <c r="AI10"/>
      <c r="AJ10"/>
    </row>
    <row r="11" spans="1:36" ht="5.25" customHeight="1" thickBot="1" x14ac:dyDescent="0.2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/>
      <c r="AB11"/>
      <c r="AC11"/>
      <c r="AD11"/>
      <c r="AE11"/>
      <c r="AF11"/>
      <c r="AG11"/>
      <c r="AH11"/>
      <c r="AI11"/>
      <c r="AJ11"/>
    </row>
    <row r="12" spans="1:36" ht="15.75" thickBot="1" x14ac:dyDescent="0.25">
      <c r="A12" s="203" t="s">
        <v>63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5"/>
    </row>
    <row r="13" spans="1:36" ht="13.5" thickBot="1" x14ac:dyDescent="0.25">
      <c r="A13" s="163" t="s">
        <v>15</v>
      </c>
      <c r="B13" s="162" t="s">
        <v>64</v>
      </c>
      <c r="C13" s="249" t="s">
        <v>65</v>
      </c>
      <c r="D13" s="251"/>
      <c r="E13" s="249" t="s">
        <v>155</v>
      </c>
      <c r="F13" s="250"/>
      <c r="G13" s="250"/>
      <c r="H13" s="250"/>
      <c r="I13" s="251"/>
      <c r="J13" s="249" t="s">
        <v>152</v>
      </c>
      <c r="K13" s="265"/>
      <c r="L13" s="265"/>
      <c r="M13" s="265"/>
      <c r="N13" s="265"/>
      <c r="O13" s="265"/>
      <c r="P13" s="265"/>
      <c r="Q13" s="265"/>
      <c r="R13" s="266"/>
      <c r="S13" s="160" t="s">
        <v>153</v>
      </c>
      <c r="T13" s="161" t="s">
        <v>154</v>
      </c>
      <c r="U13" s="160" t="s">
        <v>153</v>
      </c>
      <c r="V13" s="249" t="s">
        <v>152</v>
      </c>
      <c r="W13" s="265"/>
      <c r="X13" s="265"/>
      <c r="Y13" s="265"/>
      <c r="Z13" s="266"/>
    </row>
    <row r="14" spans="1:36" ht="12.75" x14ac:dyDescent="0.2">
      <c r="A14" s="149">
        <v>1</v>
      </c>
      <c r="B14" s="134" t="s">
        <v>30</v>
      </c>
      <c r="C14" s="225">
        <v>0.4375</v>
      </c>
      <c r="D14" s="226"/>
      <c r="E14" s="227" t="s">
        <v>51</v>
      </c>
      <c r="F14" s="226"/>
      <c r="G14" s="226"/>
      <c r="H14" s="226"/>
      <c r="I14" s="228"/>
      <c r="J14" s="229" t="s">
        <v>192</v>
      </c>
      <c r="K14" s="230"/>
      <c r="L14" s="230"/>
      <c r="M14" s="230"/>
      <c r="N14" s="230"/>
      <c r="O14" s="230"/>
      <c r="P14" s="230"/>
      <c r="Q14" s="230"/>
      <c r="R14" s="231"/>
      <c r="S14" s="133"/>
      <c r="T14" s="134" t="s">
        <v>20</v>
      </c>
      <c r="U14" s="133"/>
      <c r="V14" s="229" t="s">
        <v>40</v>
      </c>
      <c r="W14" s="230"/>
      <c r="X14" s="230"/>
      <c r="Y14" s="230"/>
      <c r="Z14" s="231"/>
    </row>
    <row r="15" spans="1:36" ht="12.75" x14ac:dyDescent="0.2">
      <c r="A15" s="149">
        <v>1</v>
      </c>
      <c r="B15" s="138" t="s">
        <v>30</v>
      </c>
      <c r="C15" s="242">
        <v>0.5</v>
      </c>
      <c r="D15" s="243"/>
      <c r="E15" s="244" t="s">
        <v>51</v>
      </c>
      <c r="F15" s="243"/>
      <c r="G15" s="243"/>
      <c r="H15" s="243"/>
      <c r="I15" s="245"/>
      <c r="J15" s="246" t="s">
        <v>193</v>
      </c>
      <c r="K15" s="247"/>
      <c r="L15" s="247"/>
      <c r="M15" s="247"/>
      <c r="N15" s="247"/>
      <c r="O15" s="247"/>
      <c r="P15" s="247"/>
      <c r="Q15" s="247"/>
      <c r="R15" s="248"/>
      <c r="S15" s="137"/>
      <c r="T15" s="138" t="s">
        <v>20</v>
      </c>
      <c r="U15" s="137"/>
      <c r="V15" s="246" t="s">
        <v>191</v>
      </c>
      <c r="W15" s="247"/>
      <c r="X15" s="247"/>
      <c r="Y15" s="247"/>
      <c r="Z15" s="248"/>
    </row>
    <row r="16" spans="1:36" ht="12.75" x14ac:dyDescent="0.2">
      <c r="A16" s="152">
        <v>1</v>
      </c>
      <c r="B16" s="142" t="s">
        <v>30</v>
      </c>
      <c r="C16" s="206">
        <v>0.5625</v>
      </c>
      <c r="D16" s="207"/>
      <c r="E16" s="232" t="s">
        <v>51</v>
      </c>
      <c r="F16" s="233"/>
      <c r="G16" s="233"/>
      <c r="H16" s="233"/>
      <c r="I16" s="233"/>
      <c r="J16" s="252" t="s">
        <v>195</v>
      </c>
      <c r="K16" s="253"/>
      <c r="L16" s="253"/>
      <c r="M16" s="253"/>
      <c r="N16" s="253"/>
      <c r="O16" s="253"/>
      <c r="P16" s="253"/>
      <c r="Q16" s="253"/>
      <c r="R16" s="254"/>
      <c r="S16" s="151"/>
      <c r="T16" s="142" t="s">
        <v>20</v>
      </c>
      <c r="U16" s="150"/>
      <c r="V16" s="252" t="s">
        <v>189</v>
      </c>
      <c r="W16" s="253"/>
      <c r="X16" s="253"/>
      <c r="Y16" s="253"/>
      <c r="Z16" s="254"/>
    </row>
    <row r="17" spans="1:26" ht="13.5" thickBot="1" x14ac:dyDescent="0.25">
      <c r="A17" s="152">
        <v>1</v>
      </c>
      <c r="B17" s="144" t="s">
        <v>30</v>
      </c>
      <c r="C17" s="220">
        <v>0.625</v>
      </c>
      <c r="D17" s="221"/>
      <c r="E17" s="222" t="s">
        <v>51</v>
      </c>
      <c r="F17" s="223"/>
      <c r="G17" s="223"/>
      <c r="H17" s="223"/>
      <c r="I17" s="223"/>
      <c r="J17" s="217" t="s">
        <v>190</v>
      </c>
      <c r="K17" s="218"/>
      <c r="L17" s="218"/>
      <c r="M17" s="218"/>
      <c r="N17" s="218"/>
      <c r="O17" s="218"/>
      <c r="P17" s="218"/>
      <c r="Q17" s="218"/>
      <c r="R17" s="219"/>
      <c r="S17" s="148"/>
      <c r="T17" s="144" t="s">
        <v>20</v>
      </c>
      <c r="U17" s="147"/>
      <c r="V17" s="217" t="s">
        <v>51</v>
      </c>
      <c r="W17" s="218"/>
      <c r="X17" s="218"/>
      <c r="Y17" s="218"/>
      <c r="Z17" s="219"/>
    </row>
    <row r="18" spans="1:26" ht="12" customHeight="1" thickBot="1" x14ac:dyDescent="0.25">
      <c r="A18" s="156"/>
      <c r="B18" s="156"/>
      <c r="C18" s="159"/>
      <c r="D18" s="158"/>
      <c r="E18" s="49"/>
      <c r="F18" s="158"/>
      <c r="G18" s="158"/>
      <c r="H18" s="158"/>
      <c r="I18" s="158"/>
      <c r="J18" s="156"/>
      <c r="K18" s="156"/>
      <c r="L18" s="156"/>
      <c r="M18" s="156"/>
      <c r="N18" s="156"/>
      <c r="O18" s="156"/>
      <c r="P18" s="156"/>
      <c r="Q18" s="156"/>
      <c r="R18" s="156"/>
      <c r="S18" s="157"/>
      <c r="T18" s="156"/>
      <c r="U18" s="157"/>
      <c r="V18" s="156"/>
      <c r="W18" s="156"/>
      <c r="X18" s="156"/>
      <c r="Y18" s="156"/>
      <c r="Z18" s="156"/>
    </row>
    <row r="19" spans="1:26" ht="15.75" customHeight="1" thickBot="1" x14ac:dyDescent="0.25">
      <c r="A19" s="203" t="s">
        <v>66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5"/>
    </row>
    <row r="20" spans="1:26" ht="12.75" x14ac:dyDescent="0.2">
      <c r="A20" s="152">
        <v>2</v>
      </c>
      <c r="B20" s="142" t="s">
        <v>31</v>
      </c>
      <c r="C20" s="225">
        <v>0.4375</v>
      </c>
      <c r="D20" s="226"/>
      <c r="E20" s="232" t="s">
        <v>51</v>
      </c>
      <c r="F20" s="233"/>
      <c r="G20" s="233"/>
      <c r="H20" s="233"/>
      <c r="I20" s="233"/>
      <c r="J20" s="252" t="s">
        <v>192</v>
      </c>
      <c r="K20" s="253"/>
      <c r="L20" s="253"/>
      <c r="M20" s="253"/>
      <c r="N20" s="253"/>
      <c r="O20" s="253"/>
      <c r="P20" s="253"/>
      <c r="Q20" s="253"/>
      <c r="R20" s="254"/>
      <c r="S20" s="155"/>
      <c r="T20" s="142" t="s">
        <v>20</v>
      </c>
      <c r="U20" s="150"/>
      <c r="V20" s="252" t="s">
        <v>193</v>
      </c>
      <c r="W20" s="253"/>
      <c r="X20" s="253"/>
      <c r="Y20" s="253"/>
      <c r="Z20" s="254"/>
    </row>
    <row r="21" spans="1:26" ht="12.75" x14ac:dyDescent="0.2">
      <c r="A21" s="149">
        <v>2</v>
      </c>
      <c r="B21" s="138" t="s">
        <v>31</v>
      </c>
      <c r="C21" s="242">
        <v>0.5</v>
      </c>
      <c r="D21" s="243"/>
      <c r="E21" s="244" t="s">
        <v>51</v>
      </c>
      <c r="F21" s="243"/>
      <c r="G21" s="243"/>
      <c r="H21" s="243"/>
      <c r="I21" s="243"/>
      <c r="J21" s="246" t="s">
        <v>191</v>
      </c>
      <c r="K21" s="247"/>
      <c r="L21" s="247"/>
      <c r="M21" s="247"/>
      <c r="N21" s="247"/>
      <c r="O21" s="247"/>
      <c r="P21" s="247"/>
      <c r="Q21" s="247"/>
      <c r="R21" s="248"/>
      <c r="S21" s="154"/>
      <c r="T21" s="138" t="s">
        <v>20</v>
      </c>
      <c r="U21" s="153"/>
      <c r="V21" s="246" t="s">
        <v>40</v>
      </c>
      <c r="W21" s="247"/>
      <c r="X21" s="247"/>
      <c r="Y21" s="247"/>
      <c r="Z21" s="248"/>
    </row>
    <row r="22" spans="1:26" ht="12.75" x14ac:dyDescent="0.2">
      <c r="A22" s="152">
        <v>2</v>
      </c>
      <c r="B22" s="142" t="s">
        <v>31</v>
      </c>
      <c r="C22" s="206">
        <v>0.5625</v>
      </c>
      <c r="D22" s="207"/>
      <c r="E22" s="232" t="s">
        <v>51</v>
      </c>
      <c r="F22" s="233"/>
      <c r="G22" s="233"/>
      <c r="H22" s="233"/>
      <c r="I22" s="233"/>
      <c r="J22" s="252" t="s">
        <v>190</v>
      </c>
      <c r="K22" s="253"/>
      <c r="L22" s="253"/>
      <c r="M22" s="253"/>
      <c r="N22" s="253"/>
      <c r="O22" s="253"/>
      <c r="P22" s="253"/>
      <c r="Q22" s="253"/>
      <c r="R22" s="254"/>
      <c r="S22" s="151"/>
      <c r="T22" s="142" t="s">
        <v>20</v>
      </c>
      <c r="U22" s="150"/>
      <c r="V22" s="252" t="s">
        <v>175</v>
      </c>
      <c r="W22" s="261"/>
      <c r="X22" s="261"/>
      <c r="Y22" s="261"/>
      <c r="Z22" s="262"/>
    </row>
    <row r="23" spans="1:26" ht="13.5" thickBot="1" x14ac:dyDescent="0.25">
      <c r="A23" s="149">
        <v>2</v>
      </c>
      <c r="B23" s="144" t="s">
        <v>31</v>
      </c>
      <c r="C23" s="220">
        <v>0.625</v>
      </c>
      <c r="D23" s="221"/>
      <c r="E23" s="222" t="s">
        <v>51</v>
      </c>
      <c r="F23" s="223"/>
      <c r="G23" s="223"/>
      <c r="H23" s="223"/>
      <c r="I23" s="223"/>
      <c r="J23" s="217" t="s">
        <v>194</v>
      </c>
      <c r="K23" s="218"/>
      <c r="L23" s="218"/>
      <c r="M23" s="218"/>
      <c r="N23" s="218"/>
      <c r="O23" s="218"/>
      <c r="P23" s="218"/>
      <c r="Q23" s="218"/>
      <c r="R23" s="219"/>
      <c r="S23" s="148"/>
      <c r="T23" s="144" t="s">
        <v>20</v>
      </c>
      <c r="U23" s="147"/>
      <c r="V23" s="217" t="s">
        <v>51</v>
      </c>
      <c r="W23" s="263"/>
      <c r="X23" s="263"/>
      <c r="Y23" s="263"/>
      <c r="Z23" s="264"/>
    </row>
    <row r="24" spans="1:26" s="2" customFormat="1" ht="12" customHeight="1" thickBot="1" x14ac:dyDescent="0.2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5.75" customHeight="1" thickBot="1" x14ac:dyDescent="0.25">
      <c r="A25" s="203" t="s">
        <v>67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5"/>
    </row>
    <row r="26" spans="1:26" ht="12.75" x14ac:dyDescent="0.2">
      <c r="A26" s="136">
        <v>3</v>
      </c>
      <c r="B26" s="61" t="s">
        <v>32</v>
      </c>
      <c r="C26" s="255">
        <v>0.4375</v>
      </c>
      <c r="D26" s="228"/>
      <c r="E26" s="232" t="s">
        <v>51</v>
      </c>
      <c r="F26" s="233"/>
      <c r="G26" s="233"/>
      <c r="H26" s="233"/>
      <c r="I26" s="207"/>
      <c r="J26" s="252" t="s">
        <v>193</v>
      </c>
      <c r="K26" s="253"/>
      <c r="L26" s="253"/>
      <c r="M26" s="253"/>
      <c r="N26" s="253"/>
      <c r="O26" s="253"/>
      <c r="P26" s="253"/>
      <c r="Q26" s="253"/>
      <c r="R26" s="254"/>
      <c r="S26" s="141"/>
      <c r="T26" s="142" t="s">
        <v>20</v>
      </c>
      <c r="U26" s="141"/>
      <c r="V26" s="252" t="s">
        <v>40</v>
      </c>
      <c r="W26" s="253"/>
      <c r="X26" s="253"/>
      <c r="Y26" s="253"/>
      <c r="Z26" s="254"/>
    </row>
    <row r="27" spans="1:26" ht="12.75" x14ac:dyDescent="0.2">
      <c r="A27" s="140">
        <v>3</v>
      </c>
      <c r="B27" s="139" t="s">
        <v>32</v>
      </c>
      <c r="C27" s="256">
        <v>0.5</v>
      </c>
      <c r="D27" s="245"/>
      <c r="E27" s="244" t="s">
        <v>51</v>
      </c>
      <c r="F27" s="243"/>
      <c r="G27" s="243"/>
      <c r="H27" s="243"/>
      <c r="I27" s="245"/>
      <c r="J27" s="246" t="s">
        <v>192</v>
      </c>
      <c r="K27" s="247"/>
      <c r="L27" s="247"/>
      <c r="M27" s="247"/>
      <c r="N27" s="247"/>
      <c r="O27" s="247"/>
      <c r="P27" s="247"/>
      <c r="Q27" s="247"/>
      <c r="R27" s="248"/>
      <c r="S27" s="137"/>
      <c r="T27" s="138" t="s">
        <v>20</v>
      </c>
      <c r="U27" s="137"/>
      <c r="V27" s="246" t="s">
        <v>191</v>
      </c>
      <c r="W27" s="247"/>
      <c r="X27" s="247"/>
      <c r="Y27" s="247"/>
      <c r="Z27" s="248"/>
    </row>
    <row r="28" spans="1:26" ht="12.75" x14ac:dyDescent="0.2">
      <c r="A28" s="146">
        <v>3</v>
      </c>
      <c r="B28" s="61" t="s">
        <v>32</v>
      </c>
      <c r="C28" s="206">
        <v>0.5625</v>
      </c>
      <c r="D28" s="207"/>
      <c r="E28" s="232" t="s">
        <v>51</v>
      </c>
      <c r="F28" s="233"/>
      <c r="G28" s="233"/>
      <c r="H28" s="233"/>
      <c r="I28" s="207"/>
      <c r="J28" s="252" t="s">
        <v>190</v>
      </c>
      <c r="K28" s="253"/>
      <c r="L28" s="253"/>
      <c r="M28" s="253"/>
      <c r="N28" s="253"/>
      <c r="O28" s="253"/>
      <c r="P28" s="253"/>
      <c r="Q28" s="253"/>
      <c r="R28" s="254"/>
      <c r="S28" s="141"/>
      <c r="T28" s="142" t="s">
        <v>20</v>
      </c>
      <c r="U28" s="141"/>
      <c r="V28" s="252" t="s">
        <v>189</v>
      </c>
      <c r="W28" s="253"/>
      <c r="X28" s="253"/>
      <c r="Y28" s="253"/>
      <c r="Z28" s="254"/>
    </row>
    <row r="29" spans="1:26" ht="13.5" thickBot="1" x14ac:dyDescent="0.25">
      <c r="A29" s="132">
        <v>3</v>
      </c>
      <c r="B29" s="145" t="s">
        <v>188</v>
      </c>
      <c r="C29" s="220">
        <v>0.625</v>
      </c>
      <c r="D29" s="221"/>
      <c r="E29" s="222" t="s">
        <v>51</v>
      </c>
      <c r="F29" s="223"/>
      <c r="G29" s="223"/>
      <c r="H29" s="223"/>
      <c r="I29" s="221"/>
      <c r="J29" s="217" t="s">
        <v>175</v>
      </c>
      <c r="K29" s="218"/>
      <c r="L29" s="218"/>
      <c r="M29" s="218"/>
      <c r="N29" s="218"/>
      <c r="O29" s="218"/>
      <c r="P29" s="218"/>
      <c r="Q29" s="218"/>
      <c r="R29" s="219"/>
      <c r="S29" s="143"/>
      <c r="T29" s="144" t="s">
        <v>20</v>
      </c>
      <c r="U29" s="143"/>
      <c r="V29" s="217" t="s">
        <v>51</v>
      </c>
      <c r="W29" s="218"/>
      <c r="X29" s="218"/>
      <c r="Y29" s="218"/>
      <c r="Z29" s="219"/>
    </row>
    <row r="30" spans="1:26" ht="12" customHeight="1" thickBot="1" x14ac:dyDescent="0.25">
      <c r="A30" s="47"/>
      <c r="B30" s="47"/>
      <c r="C30" s="49"/>
      <c r="D30" s="55"/>
      <c r="E30" s="55"/>
      <c r="F30" s="49"/>
      <c r="G30" s="55"/>
      <c r="H30" s="47"/>
      <c r="I30" s="55"/>
      <c r="J30" s="54"/>
      <c r="K30" s="55"/>
      <c r="L30" s="55"/>
      <c r="M30" s="55"/>
      <c r="N30" s="55"/>
      <c r="O30" s="55"/>
      <c r="P30" s="55"/>
      <c r="Q30" s="55"/>
      <c r="R30" s="55"/>
      <c r="S30" s="54"/>
      <c r="T30" s="54"/>
      <c r="U30" s="54"/>
      <c r="V30" s="54"/>
      <c r="W30" s="55"/>
      <c r="X30" s="55"/>
      <c r="Y30" s="55"/>
      <c r="Z30" s="55"/>
    </row>
    <row r="31" spans="1:26" ht="15.75" thickBot="1" x14ac:dyDescent="0.25">
      <c r="A31" s="203" t="s">
        <v>68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5"/>
    </row>
    <row r="32" spans="1:26" ht="12.75" x14ac:dyDescent="0.2">
      <c r="A32" s="136" t="s">
        <v>134</v>
      </c>
      <c r="B32" s="135" t="s">
        <v>143</v>
      </c>
      <c r="C32" s="255">
        <v>0.5625</v>
      </c>
      <c r="D32" s="228"/>
      <c r="E32" s="227" t="s">
        <v>51</v>
      </c>
      <c r="F32" s="226"/>
      <c r="G32" s="226"/>
      <c r="H32" s="226"/>
      <c r="I32" s="228"/>
      <c r="J32" s="229" t="s">
        <v>142</v>
      </c>
      <c r="K32" s="230"/>
      <c r="L32" s="230"/>
      <c r="M32" s="230"/>
      <c r="N32" s="230"/>
      <c r="O32" s="230"/>
      <c r="P32" s="230"/>
      <c r="Q32" s="230"/>
      <c r="R32" s="231"/>
      <c r="S32" s="133"/>
      <c r="T32" s="134" t="s">
        <v>20</v>
      </c>
      <c r="U32" s="133"/>
      <c r="V32" s="229" t="s">
        <v>187</v>
      </c>
      <c r="W32" s="230"/>
      <c r="X32" s="230"/>
      <c r="Y32" s="230"/>
      <c r="Z32" s="231"/>
    </row>
    <row r="33" spans="1:26" ht="13.5" thickBot="1" x14ac:dyDescent="0.25">
      <c r="A33" s="132" t="s">
        <v>134</v>
      </c>
      <c r="B33" s="131" t="s">
        <v>140</v>
      </c>
      <c r="C33" s="257">
        <v>0.625</v>
      </c>
      <c r="D33" s="258"/>
      <c r="E33" s="259" t="s">
        <v>51</v>
      </c>
      <c r="F33" s="260"/>
      <c r="G33" s="260"/>
      <c r="H33" s="260"/>
      <c r="I33" s="258"/>
      <c r="J33" s="208" t="s">
        <v>186</v>
      </c>
      <c r="K33" s="209"/>
      <c r="L33" s="209"/>
      <c r="M33" s="209"/>
      <c r="N33" s="209"/>
      <c r="O33" s="209"/>
      <c r="P33" s="209"/>
      <c r="Q33" s="209"/>
      <c r="R33" s="210"/>
      <c r="S33" s="129"/>
      <c r="T33" s="130" t="s">
        <v>20</v>
      </c>
      <c r="U33" s="129"/>
      <c r="V33" s="208" t="s">
        <v>138</v>
      </c>
      <c r="W33" s="209"/>
      <c r="X33" s="209"/>
      <c r="Y33" s="209"/>
      <c r="Z33" s="210"/>
    </row>
    <row r="34" spans="1:26" ht="12.75" customHeight="1" thickBot="1" x14ac:dyDescent="0.25"/>
    <row r="35" spans="1:26" ht="15.75" thickBot="1" x14ac:dyDescent="0.25">
      <c r="A35" s="203" t="s">
        <v>137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</row>
    <row r="36" spans="1:26" ht="12.75" x14ac:dyDescent="0.2">
      <c r="A36" s="136" t="s">
        <v>134</v>
      </c>
      <c r="B36" s="135" t="s">
        <v>136</v>
      </c>
      <c r="C36" s="255">
        <v>0.375</v>
      </c>
      <c r="D36" s="228"/>
      <c r="E36" s="227" t="s">
        <v>51</v>
      </c>
      <c r="F36" s="226"/>
      <c r="G36" s="226"/>
      <c r="H36" s="226"/>
      <c r="I36" s="228"/>
      <c r="J36" s="229" t="s">
        <v>135</v>
      </c>
      <c r="K36" s="230"/>
      <c r="L36" s="230"/>
      <c r="M36" s="230"/>
      <c r="N36" s="230"/>
      <c r="O36" s="230"/>
      <c r="P36" s="230"/>
      <c r="Q36" s="230"/>
      <c r="R36" s="231"/>
      <c r="S36" s="133"/>
      <c r="T36" s="134" t="s">
        <v>20</v>
      </c>
      <c r="U36" s="133"/>
      <c r="V36" s="229" t="s">
        <v>135</v>
      </c>
      <c r="W36" s="230"/>
      <c r="X36" s="230"/>
      <c r="Y36" s="230"/>
      <c r="Z36" s="231"/>
    </row>
    <row r="37" spans="1:26" ht="13.5" thickBot="1" x14ac:dyDescent="0.25">
      <c r="A37" s="132" t="s">
        <v>134</v>
      </c>
      <c r="B37" s="131" t="s">
        <v>133</v>
      </c>
      <c r="C37" s="257">
        <v>0.4375</v>
      </c>
      <c r="D37" s="258"/>
      <c r="E37" s="259" t="s">
        <v>51</v>
      </c>
      <c r="F37" s="260"/>
      <c r="G37" s="260"/>
      <c r="H37" s="260"/>
      <c r="I37" s="258"/>
      <c r="J37" s="208" t="s">
        <v>69</v>
      </c>
      <c r="K37" s="209"/>
      <c r="L37" s="209"/>
      <c r="M37" s="209"/>
      <c r="N37" s="209"/>
      <c r="O37" s="209"/>
      <c r="P37" s="209"/>
      <c r="Q37" s="209"/>
      <c r="R37" s="210"/>
      <c r="S37" s="129"/>
      <c r="T37" s="130" t="s">
        <v>20</v>
      </c>
      <c r="U37" s="129"/>
      <c r="V37" s="208" t="s">
        <v>69</v>
      </c>
      <c r="W37" s="209"/>
      <c r="X37" s="209"/>
      <c r="Y37" s="209"/>
      <c r="Z37" s="210"/>
    </row>
  </sheetData>
  <mergeCells count="99">
    <mergeCell ref="R9:U9"/>
    <mergeCell ref="R6:U6"/>
    <mergeCell ref="C6:D6"/>
    <mergeCell ref="E6:J6"/>
    <mergeCell ref="R7:U7"/>
    <mergeCell ref="R8:U8"/>
    <mergeCell ref="C7:D7"/>
    <mergeCell ref="C8:D8"/>
    <mergeCell ref="E7:J7"/>
    <mergeCell ref="E8:J8"/>
    <mergeCell ref="C9:D9"/>
    <mergeCell ref="O6:P6"/>
    <mergeCell ref="O7:P7"/>
    <mergeCell ref="O8:P8"/>
    <mergeCell ref="O9:P9"/>
    <mergeCell ref="E9:J9"/>
    <mergeCell ref="C20:D20"/>
    <mergeCell ref="E20:I20"/>
    <mergeCell ref="C21:D21"/>
    <mergeCell ref="E21:I21"/>
    <mergeCell ref="R10:U10"/>
    <mergeCell ref="O10:P10"/>
    <mergeCell ref="C10:D10"/>
    <mergeCell ref="E10:J10"/>
    <mergeCell ref="V21:Z21"/>
    <mergeCell ref="J20:R20"/>
    <mergeCell ref="V20:Z20"/>
    <mergeCell ref="J16:R16"/>
    <mergeCell ref="V16:Z16"/>
    <mergeCell ref="J17:R17"/>
    <mergeCell ref="V17:Z17"/>
    <mergeCell ref="J21:R21"/>
    <mergeCell ref="J22:R22"/>
    <mergeCell ref="V22:Z22"/>
    <mergeCell ref="C22:D22"/>
    <mergeCell ref="E22:I22"/>
    <mergeCell ref="C23:D23"/>
    <mergeCell ref="E23:I23"/>
    <mergeCell ref="J23:R23"/>
    <mergeCell ref="V23:Z23"/>
    <mergeCell ref="C37:D37"/>
    <mergeCell ref="E37:I37"/>
    <mergeCell ref="J37:R37"/>
    <mergeCell ref="J36:R36"/>
    <mergeCell ref="A31:Z31"/>
    <mergeCell ref="C32:D32"/>
    <mergeCell ref="E32:I32"/>
    <mergeCell ref="J32:R32"/>
    <mergeCell ref="V32:Z32"/>
    <mergeCell ref="V37:Z37"/>
    <mergeCell ref="A35:Z35"/>
    <mergeCell ref="C36:D36"/>
    <mergeCell ref="E36:I36"/>
    <mergeCell ref="V36:Z36"/>
    <mergeCell ref="C33:D33"/>
    <mergeCell ref="E33:I33"/>
    <mergeCell ref="E28:I28"/>
    <mergeCell ref="J26:R26"/>
    <mergeCell ref="V26:Z26"/>
    <mergeCell ref="C26:D26"/>
    <mergeCell ref="E26:I26"/>
    <mergeCell ref="J28:R28"/>
    <mergeCell ref="V28:Z28"/>
    <mergeCell ref="J27:R27"/>
    <mergeCell ref="V27:Z27"/>
    <mergeCell ref="C27:D27"/>
    <mergeCell ref="E27:I27"/>
    <mergeCell ref="E16:I16"/>
    <mergeCell ref="A12:Z12"/>
    <mergeCell ref="A19:Z19"/>
    <mergeCell ref="A3:Z3"/>
    <mergeCell ref="A4:Z4"/>
    <mergeCell ref="A5:Z5"/>
    <mergeCell ref="C15:D15"/>
    <mergeCell ref="E15:I15"/>
    <mergeCell ref="J15:R15"/>
    <mergeCell ref="V15:Z15"/>
    <mergeCell ref="E13:I13"/>
    <mergeCell ref="C13:D13"/>
    <mergeCell ref="V13:Z13"/>
    <mergeCell ref="J13:R13"/>
    <mergeCell ref="C17:D17"/>
    <mergeCell ref="E17:I17"/>
    <mergeCell ref="A25:Z25"/>
    <mergeCell ref="C28:D28"/>
    <mergeCell ref="J33:R33"/>
    <mergeCell ref="V33:Z33"/>
    <mergeCell ref="A1:Z1"/>
    <mergeCell ref="A2:Z2"/>
    <mergeCell ref="J29:R29"/>
    <mergeCell ref="V29:Z29"/>
    <mergeCell ref="C29:D29"/>
    <mergeCell ref="E29:I29"/>
    <mergeCell ref="A24:Z24"/>
    <mergeCell ref="C14:D14"/>
    <mergeCell ref="E14:I14"/>
    <mergeCell ref="J14:R14"/>
    <mergeCell ref="V14:Z14"/>
    <mergeCell ref="C16:D16"/>
  </mergeCells>
  <printOptions horizontalCentered="1" verticalCentered="1"/>
  <pageMargins left="0" right="0" top="0.39370078740157483" bottom="0.89" header="0.19685039370078741" footer="0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7"/>
  <sheetViews>
    <sheetView workbookViewId="0">
      <selection activeCell="AD10" sqref="AD10"/>
    </sheetView>
  </sheetViews>
  <sheetFormatPr baseColWidth="10" defaultColWidth="11" defaultRowHeight="15" x14ac:dyDescent="0.2"/>
  <cols>
    <col min="1" max="1" width="2" style="3" customWidth="1"/>
    <col min="2" max="2" width="2.875" style="1" customWidth="1"/>
    <col min="3" max="3" width="17.875" style="2" customWidth="1"/>
    <col min="4" max="4" width="3.875" style="3" customWidth="1"/>
    <col min="5" max="5" width="1.625" style="3" customWidth="1"/>
    <col min="6" max="6" width="3.875" style="3" customWidth="1"/>
    <col min="7" max="7" width="1.625" style="3" customWidth="1"/>
    <col min="8" max="8" width="3.875" style="3" customWidth="1"/>
    <col min="9" max="9" width="1.625" style="3" customWidth="1"/>
    <col min="10" max="10" width="3.875" style="3" customWidth="1"/>
    <col min="11" max="11" width="1.625" style="3" customWidth="1"/>
    <col min="12" max="12" width="3.875" style="3" customWidth="1"/>
    <col min="13" max="13" width="1.625" style="3" customWidth="1"/>
    <col min="14" max="14" width="3.875" style="3" customWidth="1"/>
    <col min="15" max="15" width="1.625" style="3" customWidth="1"/>
    <col min="16" max="16" width="3.875" style="3" customWidth="1"/>
    <col min="17" max="17" width="1.625" style="3" customWidth="1"/>
    <col min="18" max="18" width="3.875" style="3" customWidth="1"/>
    <col min="19" max="19" width="1.625" style="3" customWidth="1"/>
    <col min="20" max="28" width="4.625" style="3" customWidth="1"/>
    <col min="29" max="16384" width="11" style="3"/>
  </cols>
  <sheetData>
    <row r="1" spans="2:37" ht="18.75" x14ac:dyDescent="0.2">
      <c r="B1" s="287" t="s">
        <v>160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9"/>
      <c r="AB1" s="199"/>
    </row>
    <row r="2" spans="2:37" ht="18.75" x14ac:dyDescent="0.2">
      <c r="B2" s="290" t="s">
        <v>159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2"/>
      <c r="AB2" s="199"/>
    </row>
    <row r="3" spans="2:37" ht="28.5" customHeight="1" thickBot="1" x14ac:dyDescent="0.25">
      <c r="B3" s="293" t="s">
        <v>185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5"/>
      <c r="AB3" s="198"/>
      <c r="AC3"/>
      <c r="AD3"/>
      <c r="AE3"/>
      <c r="AF3"/>
      <c r="AG3"/>
      <c r="AH3"/>
      <c r="AI3"/>
      <c r="AJ3"/>
      <c r="AK3"/>
    </row>
    <row r="4" spans="2:37" ht="19.5" customHeight="1" thickBot="1" x14ac:dyDescent="0.25">
      <c r="B4" s="296" t="s">
        <v>184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8"/>
      <c r="AB4" s="197"/>
      <c r="AC4" s="196"/>
      <c r="AD4"/>
      <c r="AE4"/>
      <c r="AF4"/>
      <c r="AG4"/>
      <c r="AH4"/>
      <c r="AI4"/>
      <c r="AJ4"/>
      <c r="AK4"/>
    </row>
    <row r="5" spans="2:37" ht="17.25" customHeight="1" thickBot="1" x14ac:dyDescent="0.25">
      <c r="B5" s="299" t="s">
        <v>183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1"/>
      <c r="AB5" s="186"/>
      <c r="AC5"/>
      <c r="AD5"/>
      <c r="AE5"/>
      <c r="AF5"/>
      <c r="AG5"/>
      <c r="AH5"/>
      <c r="AI5"/>
      <c r="AJ5"/>
      <c r="AK5"/>
    </row>
    <row r="6" spans="2:37" ht="9" customHeight="1" thickBot="1" x14ac:dyDescent="0.25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6"/>
      <c r="AC6"/>
      <c r="AD6"/>
      <c r="AE6"/>
      <c r="AF6"/>
      <c r="AG6"/>
      <c r="AH6"/>
      <c r="AI6"/>
      <c r="AJ6"/>
      <c r="AK6"/>
    </row>
    <row r="7" spans="2:37" ht="17.25" customHeight="1" x14ac:dyDescent="0.2">
      <c r="B7" s="188"/>
      <c r="C7" s="188"/>
      <c r="D7" s="195"/>
      <c r="E7" s="277" t="s">
        <v>0</v>
      </c>
      <c r="F7" s="277"/>
      <c r="G7" s="277"/>
      <c r="H7" s="277"/>
      <c r="I7" s="277"/>
      <c r="J7" s="277"/>
      <c r="K7" s="278"/>
      <c r="L7" s="194"/>
      <c r="M7" s="276" t="s">
        <v>21</v>
      </c>
      <c r="N7" s="277"/>
      <c r="O7" s="277"/>
      <c r="P7" s="277"/>
      <c r="Q7" s="277"/>
      <c r="R7" s="277"/>
      <c r="S7" s="278"/>
      <c r="T7" s="193"/>
      <c r="U7" s="276" t="s">
        <v>22</v>
      </c>
      <c r="V7" s="277"/>
      <c r="W7" s="277"/>
      <c r="X7" s="278"/>
      <c r="Y7" s="192"/>
      <c r="Z7" s="187"/>
      <c r="AA7" s="187"/>
      <c r="AB7" s="186"/>
      <c r="AC7"/>
      <c r="AD7"/>
      <c r="AE7"/>
      <c r="AF7"/>
      <c r="AG7"/>
      <c r="AH7"/>
      <c r="AI7"/>
      <c r="AJ7"/>
      <c r="AK7"/>
    </row>
    <row r="8" spans="2:37" ht="17.25" customHeight="1" x14ac:dyDescent="0.2">
      <c r="B8" s="188"/>
      <c r="C8" s="188"/>
      <c r="D8" s="191">
        <v>1</v>
      </c>
      <c r="E8" s="281" t="s">
        <v>40</v>
      </c>
      <c r="F8" s="281"/>
      <c r="G8" s="281"/>
      <c r="H8" s="281"/>
      <c r="I8" s="281"/>
      <c r="J8" s="281"/>
      <c r="K8" s="282"/>
      <c r="L8" s="191">
        <v>1</v>
      </c>
      <c r="M8" s="280" t="s">
        <v>182</v>
      </c>
      <c r="N8" s="281"/>
      <c r="O8" s="281"/>
      <c r="P8" s="281"/>
      <c r="Q8" s="281"/>
      <c r="R8" s="281"/>
      <c r="S8" s="282"/>
      <c r="T8" s="191">
        <v>1</v>
      </c>
      <c r="U8" s="280" t="s">
        <v>175</v>
      </c>
      <c r="V8" s="281"/>
      <c r="W8" s="281"/>
      <c r="X8" s="282"/>
      <c r="Y8" s="188"/>
      <c r="Z8" s="187"/>
      <c r="AA8" s="187"/>
      <c r="AB8" s="186"/>
      <c r="AC8"/>
      <c r="AD8"/>
      <c r="AE8"/>
      <c r="AF8"/>
      <c r="AG8"/>
      <c r="AH8"/>
      <c r="AI8"/>
      <c r="AJ8"/>
      <c r="AK8"/>
    </row>
    <row r="9" spans="2:37" ht="17.25" customHeight="1" x14ac:dyDescent="0.2">
      <c r="B9" s="188"/>
      <c r="C9" s="188"/>
      <c r="D9" s="191">
        <v>2</v>
      </c>
      <c r="E9" s="281" t="s">
        <v>181</v>
      </c>
      <c r="F9" s="281"/>
      <c r="G9" s="281"/>
      <c r="H9" s="281"/>
      <c r="I9" s="281"/>
      <c r="J9" s="281"/>
      <c r="K9" s="282"/>
      <c r="L9" s="191">
        <v>2</v>
      </c>
      <c r="M9" s="280" t="s">
        <v>172</v>
      </c>
      <c r="N9" s="281"/>
      <c r="O9" s="281"/>
      <c r="P9" s="281"/>
      <c r="Q9" s="281"/>
      <c r="R9" s="281"/>
      <c r="S9" s="282"/>
      <c r="T9" s="191">
        <v>2</v>
      </c>
      <c r="U9" s="280" t="s">
        <v>147</v>
      </c>
      <c r="V9" s="281"/>
      <c r="W9" s="281"/>
      <c r="X9" s="282"/>
      <c r="Y9" s="188"/>
      <c r="Z9" s="187"/>
      <c r="AA9" s="187"/>
      <c r="AB9" s="186"/>
      <c r="AC9"/>
      <c r="AD9"/>
      <c r="AE9"/>
      <c r="AF9"/>
      <c r="AG9"/>
      <c r="AH9"/>
      <c r="AI9"/>
      <c r="AJ9"/>
      <c r="AK9"/>
    </row>
    <row r="10" spans="2:37" ht="17.25" customHeight="1" x14ac:dyDescent="0.2">
      <c r="B10" s="188"/>
      <c r="C10" s="188"/>
      <c r="D10" s="191">
        <v>3</v>
      </c>
      <c r="E10" s="281" t="s">
        <v>180</v>
      </c>
      <c r="F10" s="281"/>
      <c r="G10" s="281"/>
      <c r="H10" s="281"/>
      <c r="I10" s="281"/>
      <c r="J10" s="281"/>
      <c r="K10" s="282"/>
      <c r="L10" s="191">
        <v>3</v>
      </c>
      <c r="M10" s="280" t="s">
        <v>174</v>
      </c>
      <c r="N10" s="281"/>
      <c r="O10" s="281"/>
      <c r="P10" s="281"/>
      <c r="Q10" s="281"/>
      <c r="R10" s="281"/>
      <c r="S10" s="282"/>
      <c r="T10" s="191">
        <v>3</v>
      </c>
      <c r="U10" s="280" t="s">
        <v>176</v>
      </c>
      <c r="V10" s="281"/>
      <c r="W10" s="281"/>
      <c r="X10" s="282"/>
      <c r="Y10" s="188"/>
      <c r="Z10" s="187"/>
      <c r="AA10" s="187"/>
      <c r="AB10" s="186"/>
      <c r="AC10" s="190"/>
      <c r="AD10"/>
      <c r="AE10"/>
      <c r="AF10"/>
      <c r="AG10"/>
      <c r="AH10"/>
      <c r="AI10"/>
      <c r="AJ10"/>
      <c r="AK10"/>
    </row>
    <row r="11" spans="2:37" ht="17.25" customHeight="1" thickBot="1" x14ac:dyDescent="0.25">
      <c r="B11" s="188"/>
      <c r="C11" s="188"/>
      <c r="D11" s="189">
        <v>4</v>
      </c>
      <c r="E11" s="285" t="s">
        <v>70</v>
      </c>
      <c r="F11" s="285"/>
      <c r="G11" s="285"/>
      <c r="H11" s="285"/>
      <c r="I11" s="285"/>
      <c r="J11" s="285"/>
      <c r="K11" s="286"/>
      <c r="L11" s="189">
        <v>4</v>
      </c>
      <c r="M11" s="284" t="s">
        <v>51</v>
      </c>
      <c r="N11" s="285"/>
      <c r="O11" s="285"/>
      <c r="P11" s="285"/>
      <c r="Q11" s="285"/>
      <c r="R11" s="285"/>
      <c r="S11" s="286"/>
      <c r="T11" s="189">
        <v>4</v>
      </c>
      <c r="U11" s="284" t="s">
        <v>71</v>
      </c>
      <c r="V11" s="285"/>
      <c r="W11" s="285"/>
      <c r="X11" s="286"/>
      <c r="Y11" s="188"/>
      <c r="Z11" s="187"/>
      <c r="AA11" s="187"/>
      <c r="AB11" s="186"/>
      <c r="AC11"/>
      <c r="AD11"/>
      <c r="AE11"/>
      <c r="AF11"/>
      <c r="AG11"/>
      <c r="AH11"/>
      <c r="AI11"/>
      <c r="AJ11"/>
      <c r="AK11"/>
    </row>
    <row r="12" spans="2:37" ht="6.75" customHeight="1" thickBot="1" x14ac:dyDescent="0.25"/>
    <row r="13" spans="2:37" ht="15" customHeight="1" thickBot="1" x14ac:dyDescent="0.25">
      <c r="B13" s="183" t="s">
        <v>15</v>
      </c>
      <c r="C13" s="183" t="s">
        <v>64</v>
      </c>
      <c r="D13" s="302" t="s">
        <v>65</v>
      </c>
      <c r="E13" s="304"/>
      <c r="F13" s="302" t="s">
        <v>155</v>
      </c>
      <c r="G13" s="303"/>
      <c r="H13" s="303"/>
      <c r="I13" s="303"/>
      <c r="J13" s="304"/>
      <c r="K13" s="302" t="s">
        <v>152</v>
      </c>
      <c r="L13" s="305"/>
      <c r="M13" s="305"/>
      <c r="N13" s="305"/>
      <c r="O13" s="305"/>
      <c r="P13" s="305"/>
      <c r="Q13" s="305"/>
      <c r="R13" s="305"/>
      <c r="S13" s="306"/>
      <c r="T13" s="184" t="s">
        <v>153</v>
      </c>
      <c r="U13" s="183" t="s">
        <v>154</v>
      </c>
      <c r="V13" s="182" t="s">
        <v>153</v>
      </c>
      <c r="W13" s="302" t="s">
        <v>152</v>
      </c>
      <c r="X13" s="305"/>
      <c r="Y13" s="305"/>
      <c r="Z13" s="305"/>
      <c r="AA13" s="306"/>
      <c r="AB13" s="185"/>
    </row>
    <row r="14" spans="2:37" ht="17.25" customHeight="1" x14ac:dyDescent="0.2">
      <c r="B14" s="149">
        <v>1</v>
      </c>
      <c r="C14" s="134" t="s">
        <v>30</v>
      </c>
      <c r="D14" s="255">
        <v>0.33333333333333331</v>
      </c>
      <c r="E14" s="228"/>
      <c r="F14" s="227" t="s">
        <v>132</v>
      </c>
      <c r="G14" s="226"/>
      <c r="H14" s="226"/>
      <c r="I14" s="226"/>
      <c r="J14" s="228"/>
      <c r="K14" s="229" t="s">
        <v>148</v>
      </c>
      <c r="L14" s="230"/>
      <c r="M14" s="230"/>
      <c r="N14" s="230"/>
      <c r="O14" s="230"/>
      <c r="P14" s="230"/>
      <c r="Q14" s="230"/>
      <c r="R14" s="230"/>
      <c r="S14" s="231"/>
      <c r="T14" s="181"/>
      <c r="U14" s="134" t="s">
        <v>20</v>
      </c>
      <c r="V14" s="180"/>
      <c r="W14" s="229" t="s">
        <v>40</v>
      </c>
      <c r="X14" s="230"/>
      <c r="Y14" s="230"/>
      <c r="Z14" s="230"/>
      <c r="AA14" s="231"/>
      <c r="AB14" s="185"/>
    </row>
    <row r="15" spans="2:37" ht="17.25" customHeight="1" x14ac:dyDescent="0.2">
      <c r="B15" s="149">
        <v>1</v>
      </c>
      <c r="C15" s="138" t="s">
        <v>30</v>
      </c>
      <c r="D15" s="256">
        <v>0.41666666666666669</v>
      </c>
      <c r="E15" s="245"/>
      <c r="F15" s="244" t="s">
        <v>132</v>
      </c>
      <c r="G15" s="243"/>
      <c r="H15" s="243"/>
      <c r="I15" s="243"/>
      <c r="J15" s="245"/>
      <c r="K15" s="246" t="s">
        <v>179</v>
      </c>
      <c r="L15" s="247"/>
      <c r="M15" s="247"/>
      <c r="N15" s="247"/>
      <c r="O15" s="247"/>
      <c r="P15" s="247"/>
      <c r="Q15" s="247"/>
      <c r="R15" s="247"/>
      <c r="S15" s="248"/>
      <c r="T15" s="179"/>
      <c r="U15" s="138" t="s">
        <v>20</v>
      </c>
      <c r="V15" s="153"/>
      <c r="W15" s="246" t="s">
        <v>70</v>
      </c>
      <c r="X15" s="247"/>
      <c r="Y15" s="247"/>
      <c r="Z15" s="247"/>
      <c r="AA15" s="248"/>
      <c r="AB15" s="185"/>
    </row>
    <row r="16" spans="2:37" ht="17.25" customHeight="1" x14ac:dyDescent="0.2">
      <c r="B16" s="149">
        <v>1</v>
      </c>
      <c r="C16" s="138" t="s">
        <v>30</v>
      </c>
      <c r="D16" s="256">
        <v>0.5</v>
      </c>
      <c r="E16" s="245"/>
      <c r="F16" s="244" t="s">
        <v>132</v>
      </c>
      <c r="G16" s="243"/>
      <c r="H16" s="243"/>
      <c r="I16" s="243"/>
      <c r="J16" s="245"/>
      <c r="K16" s="246" t="s">
        <v>147</v>
      </c>
      <c r="L16" s="247"/>
      <c r="M16" s="247"/>
      <c r="N16" s="247"/>
      <c r="O16" s="247"/>
      <c r="P16" s="247"/>
      <c r="Q16" s="247"/>
      <c r="R16" s="247"/>
      <c r="S16" s="248"/>
      <c r="T16" s="154"/>
      <c r="U16" s="138" t="s">
        <v>20</v>
      </c>
      <c r="V16" s="154"/>
      <c r="W16" s="246" t="s">
        <v>175</v>
      </c>
      <c r="X16" s="247"/>
      <c r="Y16" s="247"/>
      <c r="Z16" s="247"/>
      <c r="AA16" s="248"/>
      <c r="AB16" s="185"/>
    </row>
    <row r="17" spans="2:28" ht="17.25" customHeight="1" x14ac:dyDescent="0.2">
      <c r="B17" s="149">
        <v>1</v>
      </c>
      <c r="C17" s="142" t="s">
        <v>30</v>
      </c>
      <c r="D17" s="206">
        <v>0.58333333333333337</v>
      </c>
      <c r="E17" s="207"/>
      <c r="F17" s="232" t="s">
        <v>132</v>
      </c>
      <c r="G17" s="233"/>
      <c r="H17" s="233"/>
      <c r="I17" s="233"/>
      <c r="J17" s="207"/>
      <c r="K17" s="252" t="s">
        <v>176</v>
      </c>
      <c r="L17" s="253"/>
      <c r="M17" s="253"/>
      <c r="N17" s="253"/>
      <c r="O17" s="253"/>
      <c r="P17" s="253"/>
      <c r="Q17" s="253"/>
      <c r="R17" s="253"/>
      <c r="S17" s="254"/>
      <c r="T17" s="155"/>
      <c r="U17" s="142" t="s">
        <v>20</v>
      </c>
      <c r="V17" s="155"/>
      <c r="W17" s="252" t="s">
        <v>71</v>
      </c>
      <c r="X17" s="253"/>
      <c r="Y17" s="253"/>
      <c r="Z17" s="253"/>
      <c r="AA17" s="254"/>
      <c r="AB17" s="185"/>
    </row>
    <row r="18" spans="2:28" ht="17.25" customHeight="1" x14ac:dyDescent="0.2">
      <c r="B18" s="152">
        <v>1</v>
      </c>
      <c r="C18" s="142" t="s">
        <v>30</v>
      </c>
      <c r="D18" s="206">
        <v>0.58333333333333337</v>
      </c>
      <c r="E18" s="207"/>
      <c r="F18" s="232" t="s">
        <v>145</v>
      </c>
      <c r="G18" s="233"/>
      <c r="H18" s="233"/>
      <c r="I18" s="233"/>
      <c r="J18" s="207"/>
      <c r="K18" s="252" t="s">
        <v>172</v>
      </c>
      <c r="L18" s="253"/>
      <c r="M18" s="253"/>
      <c r="N18" s="253"/>
      <c r="O18" s="253"/>
      <c r="P18" s="253"/>
      <c r="Q18" s="253"/>
      <c r="R18" s="253"/>
      <c r="S18" s="254"/>
      <c r="T18" s="155"/>
      <c r="U18" s="142" t="s">
        <v>20</v>
      </c>
      <c r="V18" s="155"/>
      <c r="W18" s="252" t="s">
        <v>173</v>
      </c>
      <c r="X18" s="253"/>
      <c r="Y18" s="253"/>
      <c r="Z18" s="253"/>
      <c r="AA18" s="254"/>
      <c r="AB18" s="185"/>
    </row>
    <row r="19" spans="2:28" ht="17.25" customHeight="1" thickBot="1" x14ac:dyDescent="0.25">
      <c r="B19" s="149">
        <v>1</v>
      </c>
      <c r="C19" s="144" t="s">
        <v>30</v>
      </c>
      <c r="D19" s="220">
        <v>0.66666666666666663</v>
      </c>
      <c r="E19" s="221"/>
      <c r="F19" s="222" t="s">
        <v>132</v>
      </c>
      <c r="G19" s="223"/>
      <c r="H19" s="223"/>
      <c r="I19" s="223"/>
      <c r="J19" s="221"/>
      <c r="K19" s="217" t="s">
        <v>174</v>
      </c>
      <c r="L19" s="218"/>
      <c r="M19" s="218"/>
      <c r="N19" s="218"/>
      <c r="O19" s="218"/>
      <c r="P19" s="218"/>
      <c r="Q19" s="218"/>
      <c r="R19" s="218"/>
      <c r="S19" s="219"/>
      <c r="T19" s="174"/>
      <c r="U19" s="144" t="s">
        <v>20</v>
      </c>
      <c r="V19" s="174"/>
      <c r="W19" s="217" t="s">
        <v>51</v>
      </c>
      <c r="X19" s="218"/>
      <c r="Y19" s="218"/>
      <c r="Z19" s="218"/>
      <c r="AA19" s="219"/>
      <c r="AB19" s="185"/>
    </row>
    <row r="20" spans="2:28" ht="12" customHeight="1" thickBot="1" x14ac:dyDescent="0.25"/>
    <row r="21" spans="2:28" ht="17.25" customHeight="1" thickBot="1" x14ac:dyDescent="0.25">
      <c r="B21" s="183" t="s">
        <v>15</v>
      </c>
      <c r="C21" s="183" t="s">
        <v>64</v>
      </c>
      <c r="D21" s="302" t="s">
        <v>65</v>
      </c>
      <c r="E21" s="304"/>
      <c r="F21" s="302" t="s">
        <v>155</v>
      </c>
      <c r="G21" s="303"/>
      <c r="H21" s="303"/>
      <c r="I21" s="303"/>
      <c r="J21" s="304"/>
      <c r="K21" s="302" t="s">
        <v>152</v>
      </c>
      <c r="L21" s="305"/>
      <c r="M21" s="305"/>
      <c r="N21" s="305"/>
      <c r="O21" s="305"/>
      <c r="P21" s="305"/>
      <c r="Q21" s="305"/>
      <c r="R21" s="305"/>
      <c r="S21" s="306"/>
      <c r="T21" s="184" t="s">
        <v>153</v>
      </c>
      <c r="U21" s="183" t="s">
        <v>154</v>
      </c>
      <c r="V21" s="182" t="s">
        <v>153</v>
      </c>
      <c r="W21" s="302" t="s">
        <v>152</v>
      </c>
      <c r="X21" s="305"/>
      <c r="Y21" s="305"/>
      <c r="Z21" s="305"/>
      <c r="AA21" s="306"/>
      <c r="AB21" s="173"/>
    </row>
    <row r="22" spans="2:28" ht="17.25" customHeight="1" x14ac:dyDescent="0.2">
      <c r="B22" s="171">
        <v>1</v>
      </c>
      <c r="C22" s="134" t="s">
        <v>31</v>
      </c>
      <c r="D22" s="255">
        <v>0.33333333333333331</v>
      </c>
      <c r="E22" s="228"/>
      <c r="F22" s="227" t="s">
        <v>132</v>
      </c>
      <c r="G22" s="226"/>
      <c r="H22" s="226"/>
      <c r="I22" s="226"/>
      <c r="J22" s="228"/>
      <c r="K22" s="229" t="s">
        <v>178</v>
      </c>
      <c r="L22" s="230"/>
      <c r="M22" s="230"/>
      <c r="N22" s="230"/>
      <c r="O22" s="230"/>
      <c r="P22" s="230"/>
      <c r="Q22" s="230"/>
      <c r="R22" s="230"/>
      <c r="S22" s="231"/>
      <c r="T22" s="181"/>
      <c r="U22" s="134" t="s">
        <v>20</v>
      </c>
      <c r="V22" s="180"/>
      <c r="W22" s="229" t="s">
        <v>177</v>
      </c>
      <c r="X22" s="230"/>
      <c r="Y22" s="230"/>
      <c r="Z22" s="230"/>
      <c r="AA22" s="231"/>
      <c r="AB22" s="173"/>
    </row>
    <row r="23" spans="2:28" ht="17.25" customHeight="1" x14ac:dyDescent="0.2">
      <c r="B23" s="178">
        <v>1</v>
      </c>
      <c r="C23" s="138" t="s">
        <v>31</v>
      </c>
      <c r="D23" s="256">
        <v>0.41666666666666669</v>
      </c>
      <c r="E23" s="245"/>
      <c r="F23" s="244" t="s">
        <v>132</v>
      </c>
      <c r="G23" s="243"/>
      <c r="H23" s="243"/>
      <c r="I23" s="243"/>
      <c r="J23" s="245"/>
      <c r="K23" s="246" t="s">
        <v>70</v>
      </c>
      <c r="L23" s="247"/>
      <c r="M23" s="247"/>
      <c r="N23" s="247"/>
      <c r="O23" s="247"/>
      <c r="P23" s="247"/>
      <c r="Q23" s="247"/>
      <c r="R23" s="247"/>
      <c r="S23" s="248"/>
      <c r="T23" s="179"/>
      <c r="U23" s="138" t="s">
        <v>20</v>
      </c>
      <c r="V23" s="153"/>
      <c r="W23" s="246" t="s">
        <v>40</v>
      </c>
      <c r="X23" s="247"/>
      <c r="Y23" s="247"/>
      <c r="Z23" s="247"/>
      <c r="AA23" s="248"/>
      <c r="AB23" s="173"/>
    </row>
    <row r="24" spans="2:28" ht="17.25" customHeight="1" x14ac:dyDescent="0.2">
      <c r="B24" s="178">
        <v>1</v>
      </c>
      <c r="C24" s="138" t="s">
        <v>31</v>
      </c>
      <c r="D24" s="256">
        <v>0.5</v>
      </c>
      <c r="E24" s="245"/>
      <c r="F24" s="244" t="s">
        <v>132</v>
      </c>
      <c r="G24" s="243"/>
      <c r="H24" s="243"/>
      <c r="I24" s="243"/>
      <c r="J24" s="245"/>
      <c r="K24" s="246" t="s">
        <v>71</v>
      </c>
      <c r="L24" s="247"/>
      <c r="M24" s="247"/>
      <c r="N24" s="247"/>
      <c r="O24" s="247"/>
      <c r="P24" s="247"/>
      <c r="Q24" s="247"/>
      <c r="R24" s="247"/>
      <c r="S24" s="248"/>
      <c r="T24" s="154"/>
      <c r="U24" s="138" t="s">
        <v>20</v>
      </c>
      <c r="V24" s="154"/>
      <c r="W24" s="246" t="s">
        <v>175</v>
      </c>
      <c r="X24" s="247"/>
      <c r="Y24" s="247"/>
      <c r="Z24" s="247"/>
      <c r="AA24" s="248"/>
      <c r="AB24" s="173"/>
    </row>
    <row r="25" spans="2:28" ht="17.25" customHeight="1" x14ac:dyDescent="0.2">
      <c r="B25" s="178">
        <v>1</v>
      </c>
      <c r="C25" s="142" t="s">
        <v>31</v>
      </c>
      <c r="D25" s="206">
        <v>0.58333333333333337</v>
      </c>
      <c r="E25" s="207"/>
      <c r="F25" s="232" t="s">
        <v>132</v>
      </c>
      <c r="G25" s="233"/>
      <c r="H25" s="233"/>
      <c r="I25" s="233"/>
      <c r="J25" s="207"/>
      <c r="K25" s="252" t="s">
        <v>172</v>
      </c>
      <c r="L25" s="253"/>
      <c r="M25" s="253"/>
      <c r="N25" s="253"/>
      <c r="O25" s="253"/>
      <c r="P25" s="253"/>
      <c r="Q25" s="253"/>
      <c r="R25" s="253"/>
      <c r="S25" s="254"/>
      <c r="T25" s="155"/>
      <c r="U25" s="142" t="s">
        <v>20</v>
      </c>
      <c r="V25" s="155"/>
      <c r="W25" s="252" t="s">
        <v>174</v>
      </c>
      <c r="X25" s="253"/>
      <c r="Y25" s="253"/>
      <c r="Z25" s="253"/>
      <c r="AA25" s="254"/>
      <c r="AB25" s="173"/>
    </row>
    <row r="26" spans="2:28" ht="17.25" customHeight="1" x14ac:dyDescent="0.2">
      <c r="B26" s="177">
        <v>1</v>
      </c>
      <c r="C26" s="142" t="s">
        <v>31</v>
      </c>
      <c r="D26" s="206">
        <v>0.58333333333333337</v>
      </c>
      <c r="E26" s="207"/>
      <c r="F26" s="232" t="s">
        <v>145</v>
      </c>
      <c r="G26" s="233"/>
      <c r="H26" s="233"/>
      <c r="I26" s="233"/>
      <c r="J26" s="207"/>
      <c r="K26" s="252" t="s">
        <v>147</v>
      </c>
      <c r="L26" s="253"/>
      <c r="M26" s="253"/>
      <c r="N26" s="253"/>
      <c r="O26" s="253"/>
      <c r="P26" s="253"/>
      <c r="Q26" s="253"/>
      <c r="R26" s="253"/>
      <c r="S26" s="254"/>
      <c r="T26" s="155"/>
      <c r="U26" s="142" t="s">
        <v>20</v>
      </c>
      <c r="V26" s="155"/>
      <c r="W26" s="252" t="s">
        <v>176</v>
      </c>
      <c r="X26" s="253"/>
      <c r="Y26" s="253"/>
      <c r="Z26" s="253"/>
      <c r="AA26" s="254"/>
      <c r="AB26" s="173"/>
    </row>
    <row r="27" spans="2:28" ht="17.25" customHeight="1" thickBot="1" x14ac:dyDescent="0.25">
      <c r="B27" s="175">
        <v>1</v>
      </c>
      <c r="C27" s="144" t="s">
        <v>31</v>
      </c>
      <c r="D27" s="220">
        <v>0.66666666666666663</v>
      </c>
      <c r="E27" s="221"/>
      <c r="F27" s="222" t="s">
        <v>132</v>
      </c>
      <c r="G27" s="223"/>
      <c r="H27" s="223"/>
      <c r="I27" s="223"/>
      <c r="J27" s="221"/>
      <c r="K27" s="217" t="s">
        <v>72</v>
      </c>
      <c r="L27" s="218"/>
      <c r="M27" s="218"/>
      <c r="N27" s="218"/>
      <c r="O27" s="218"/>
      <c r="P27" s="218"/>
      <c r="Q27" s="218"/>
      <c r="R27" s="218"/>
      <c r="S27" s="219"/>
      <c r="T27" s="174"/>
      <c r="U27" s="144" t="s">
        <v>20</v>
      </c>
      <c r="V27" s="174"/>
      <c r="W27" s="217" t="s">
        <v>173</v>
      </c>
      <c r="X27" s="218"/>
      <c r="Y27" s="218"/>
      <c r="Z27" s="218"/>
      <c r="AA27" s="219"/>
      <c r="AB27" s="173"/>
    </row>
    <row r="28" spans="2:28" ht="12" customHeight="1" thickBot="1" x14ac:dyDescent="0.25"/>
    <row r="29" spans="2:28" ht="17.25" customHeight="1" thickBot="1" x14ac:dyDescent="0.25">
      <c r="B29" s="183" t="s">
        <v>15</v>
      </c>
      <c r="C29" s="183" t="s">
        <v>64</v>
      </c>
      <c r="D29" s="302" t="s">
        <v>65</v>
      </c>
      <c r="E29" s="304"/>
      <c r="F29" s="302" t="s">
        <v>155</v>
      </c>
      <c r="G29" s="303"/>
      <c r="H29" s="303"/>
      <c r="I29" s="303"/>
      <c r="J29" s="304"/>
      <c r="K29" s="302" t="s">
        <v>152</v>
      </c>
      <c r="L29" s="305"/>
      <c r="M29" s="305"/>
      <c r="N29" s="305"/>
      <c r="O29" s="305"/>
      <c r="P29" s="305"/>
      <c r="Q29" s="305"/>
      <c r="R29" s="305"/>
      <c r="S29" s="306"/>
      <c r="T29" s="184" t="s">
        <v>153</v>
      </c>
      <c r="U29" s="183" t="s">
        <v>154</v>
      </c>
      <c r="V29" s="182" t="s">
        <v>153</v>
      </c>
      <c r="W29" s="302" t="s">
        <v>152</v>
      </c>
      <c r="X29" s="305"/>
      <c r="Y29" s="305"/>
      <c r="Z29" s="305"/>
      <c r="AA29" s="306"/>
      <c r="AB29" s="173"/>
    </row>
    <row r="30" spans="2:28" ht="17.25" customHeight="1" x14ac:dyDescent="0.2">
      <c r="B30" s="171">
        <v>1</v>
      </c>
      <c r="C30" s="134" t="s">
        <v>32</v>
      </c>
      <c r="D30" s="255">
        <v>0.33333333333333331</v>
      </c>
      <c r="E30" s="228"/>
      <c r="F30" s="227" t="s">
        <v>132</v>
      </c>
      <c r="G30" s="226"/>
      <c r="H30" s="226"/>
      <c r="I30" s="226"/>
      <c r="J30" s="228"/>
      <c r="K30" s="229" t="s">
        <v>177</v>
      </c>
      <c r="L30" s="230"/>
      <c r="M30" s="230"/>
      <c r="N30" s="230"/>
      <c r="O30" s="230"/>
      <c r="P30" s="230"/>
      <c r="Q30" s="230"/>
      <c r="R30" s="230"/>
      <c r="S30" s="231"/>
      <c r="T30" s="181"/>
      <c r="U30" s="134" t="s">
        <v>20</v>
      </c>
      <c r="V30" s="180"/>
      <c r="W30" s="229" t="s">
        <v>40</v>
      </c>
      <c r="X30" s="230"/>
      <c r="Y30" s="230"/>
      <c r="Z30" s="230"/>
      <c r="AA30" s="231"/>
      <c r="AB30" s="173"/>
    </row>
    <row r="31" spans="2:28" ht="17.25" customHeight="1" x14ac:dyDescent="0.2">
      <c r="B31" s="178">
        <v>1</v>
      </c>
      <c r="C31" s="138" t="s">
        <v>32</v>
      </c>
      <c r="D31" s="256">
        <v>0.41666666666666669</v>
      </c>
      <c r="E31" s="245"/>
      <c r="F31" s="244" t="s">
        <v>132</v>
      </c>
      <c r="G31" s="243"/>
      <c r="H31" s="243"/>
      <c r="I31" s="243"/>
      <c r="J31" s="245"/>
      <c r="K31" s="246" t="s">
        <v>148</v>
      </c>
      <c r="L31" s="247"/>
      <c r="M31" s="247"/>
      <c r="N31" s="247"/>
      <c r="O31" s="247"/>
      <c r="P31" s="247"/>
      <c r="Q31" s="247"/>
      <c r="R31" s="247"/>
      <c r="S31" s="248"/>
      <c r="T31" s="179"/>
      <c r="U31" s="138" t="s">
        <v>20</v>
      </c>
      <c r="V31" s="153"/>
      <c r="W31" s="246" t="s">
        <v>70</v>
      </c>
      <c r="X31" s="247"/>
      <c r="Y31" s="247"/>
      <c r="Z31" s="247"/>
      <c r="AA31" s="248"/>
      <c r="AB31" s="173"/>
    </row>
    <row r="32" spans="2:28" ht="17.25" customHeight="1" x14ac:dyDescent="0.2">
      <c r="B32" s="178">
        <v>1</v>
      </c>
      <c r="C32" s="138" t="s">
        <v>32</v>
      </c>
      <c r="D32" s="256">
        <v>0.5</v>
      </c>
      <c r="E32" s="245"/>
      <c r="F32" s="244" t="s">
        <v>132</v>
      </c>
      <c r="G32" s="243"/>
      <c r="H32" s="243"/>
      <c r="I32" s="243"/>
      <c r="J32" s="245"/>
      <c r="K32" s="246" t="s">
        <v>176</v>
      </c>
      <c r="L32" s="247"/>
      <c r="M32" s="247"/>
      <c r="N32" s="247"/>
      <c r="O32" s="247"/>
      <c r="P32" s="247"/>
      <c r="Q32" s="247"/>
      <c r="R32" s="247"/>
      <c r="S32" s="248"/>
      <c r="T32" s="154"/>
      <c r="U32" s="138" t="s">
        <v>20</v>
      </c>
      <c r="V32" s="154"/>
      <c r="W32" s="246" t="s">
        <v>175</v>
      </c>
      <c r="X32" s="247"/>
      <c r="Y32" s="247"/>
      <c r="Z32" s="247"/>
      <c r="AA32" s="248"/>
      <c r="AB32" s="173"/>
    </row>
    <row r="33" spans="2:28" ht="17.25" customHeight="1" x14ac:dyDescent="0.2">
      <c r="B33" s="178">
        <v>1</v>
      </c>
      <c r="C33" s="142" t="s">
        <v>32</v>
      </c>
      <c r="D33" s="206">
        <v>0.58333333333333337</v>
      </c>
      <c r="E33" s="207"/>
      <c r="F33" s="232" t="s">
        <v>132</v>
      </c>
      <c r="G33" s="233"/>
      <c r="H33" s="233"/>
      <c r="I33" s="233"/>
      <c r="J33" s="207"/>
      <c r="K33" s="252" t="s">
        <v>147</v>
      </c>
      <c r="L33" s="253"/>
      <c r="M33" s="253"/>
      <c r="N33" s="253"/>
      <c r="O33" s="253"/>
      <c r="P33" s="253"/>
      <c r="Q33" s="253"/>
      <c r="R33" s="253"/>
      <c r="S33" s="254"/>
      <c r="T33" s="155"/>
      <c r="U33" s="142" t="s">
        <v>20</v>
      </c>
      <c r="V33" s="155"/>
      <c r="W33" s="252" t="s">
        <v>71</v>
      </c>
      <c r="X33" s="253"/>
      <c r="Y33" s="253"/>
      <c r="Z33" s="253"/>
      <c r="AA33" s="254"/>
      <c r="AB33" s="173"/>
    </row>
    <row r="34" spans="2:28" ht="17.25" customHeight="1" x14ac:dyDescent="0.2">
      <c r="B34" s="177">
        <v>1</v>
      </c>
      <c r="C34" s="142" t="s">
        <v>32</v>
      </c>
      <c r="D34" s="206">
        <v>0.58333333333333337</v>
      </c>
      <c r="E34" s="207"/>
      <c r="F34" s="232" t="s">
        <v>145</v>
      </c>
      <c r="G34" s="233"/>
      <c r="H34" s="233"/>
      <c r="I34" s="233"/>
      <c r="J34" s="207"/>
      <c r="K34" s="252" t="s">
        <v>174</v>
      </c>
      <c r="L34" s="253"/>
      <c r="M34" s="253"/>
      <c r="N34" s="253"/>
      <c r="O34" s="253"/>
      <c r="P34" s="253"/>
      <c r="Q34" s="253"/>
      <c r="R34" s="253"/>
      <c r="S34" s="254"/>
      <c r="T34" s="155"/>
      <c r="U34" s="142" t="s">
        <v>20</v>
      </c>
      <c r="V34" s="155"/>
      <c r="W34" s="252" t="s">
        <v>173</v>
      </c>
      <c r="X34" s="253"/>
      <c r="Y34" s="253"/>
      <c r="Z34" s="253"/>
      <c r="AA34" s="254"/>
      <c r="AB34" s="176"/>
    </row>
    <row r="35" spans="2:28" ht="17.25" customHeight="1" thickBot="1" x14ac:dyDescent="0.25">
      <c r="B35" s="175">
        <v>1</v>
      </c>
      <c r="C35" s="144" t="s">
        <v>32</v>
      </c>
      <c r="D35" s="220">
        <v>0.66666666666666663</v>
      </c>
      <c r="E35" s="221"/>
      <c r="F35" s="222" t="s">
        <v>132</v>
      </c>
      <c r="G35" s="223"/>
      <c r="H35" s="223"/>
      <c r="I35" s="223"/>
      <c r="J35" s="221"/>
      <c r="K35" s="217" t="s">
        <v>172</v>
      </c>
      <c r="L35" s="218"/>
      <c r="M35" s="218"/>
      <c r="N35" s="218"/>
      <c r="O35" s="218"/>
      <c r="P35" s="218"/>
      <c r="Q35" s="218"/>
      <c r="R35" s="218"/>
      <c r="S35" s="219"/>
      <c r="T35" s="174"/>
      <c r="U35" s="144" t="s">
        <v>20</v>
      </c>
      <c r="V35" s="174"/>
      <c r="W35" s="217" t="s">
        <v>51</v>
      </c>
      <c r="X35" s="218"/>
      <c r="Y35" s="218"/>
      <c r="Z35" s="218"/>
      <c r="AA35" s="219"/>
      <c r="AB35" s="173"/>
    </row>
    <row r="36" spans="2:28" ht="12" customHeight="1" thickBot="1" x14ac:dyDescent="0.25"/>
    <row r="37" spans="2:28" ht="17.25" customHeight="1" thickBot="1" x14ac:dyDescent="0.25">
      <c r="B37" s="302" t="s">
        <v>73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6"/>
    </row>
    <row r="38" spans="2:28" ht="17.25" customHeight="1" x14ac:dyDescent="0.2">
      <c r="B38" s="168" t="s">
        <v>170</v>
      </c>
      <c r="C38" s="172" t="s">
        <v>169</v>
      </c>
      <c r="D38" s="255">
        <v>0.54166666666666663</v>
      </c>
      <c r="E38" s="228"/>
      <c r="F38" s="227" t="s">
        <v>132</v>
      </c>
      <c r="G38" s="226"/>
      <c r="H38" s="226"/>
      <c r="I38" s="226"/>
      <c r="J38" s="228"/>
      <c r="K38" s="229" t="s">
        <v>164</v>
      </c>
      <c r="L38" s="230"/>
      <c r="M38" s="230"/>
      <c r="N38" s="230"/>
      <c r="O38" s="230"/>
      <c r="P38" s="230"/>
      <c r="Q38" s="230"/>
      <c r="R38" s="230"/>
      <c r="S38" s="231"/>
      <c r="T38" s="133"/>
      <c r="U38" s="134" t="s">
        <v>20</v>
      </c>
      <c r="V38" s="133"/>
      <c r="W38" s="229" t="s">
        <v>171</v>
      </c>
      <c r="X38" s="230"/>
      <c r="Y38" s="230"/>
      <c r="Z38" s="230"/>
      <c r="AA38" s="231"/>
    </row>
    <row r="39" spans="2:28" ht="17.25" customHeight="1" thickBot="1" x14ac:dyDescent="0.25">
      <c r="B39" s="167" t="s">
        <v>170</v>
      </c>
      <c r="C39" s="61" t="s">
        <v>169</v>
      </c>
      <c r="D39" s="220">
        <v>0.625</v>
      </c>
      <c r="E39" s="221"/>
      <c r="F39" s="222" t="s">
        <v>132</v>
      </c>
      <c r="G39" s="223"/>
      <c r="H39" s="223"/>
      <c r="I39" s="223"/>
      <c r="J39" s="221"/>
      <c r="K39" s="217" t="s">
        <v>166</v>
      </c>
      <c r="L39" s="218"/>
      <c r="M39" s="218"/>
      <c r="N39" s="218"/>
      <c r="O39" s="218"/>
      <c r="P39" s="218"/>
      <c r="Q39" s="218"/>
      <c r="R39" s="218"/>
      <c r="S39" s="219"/>
      <c r="T39" s="143"/>
      <c r="U39" s="144" t="s">
        <v>20</v>
      </c>
      <c r="V39" s="143"/>
      <c r="W39" s="217" t="s">
        <v>168</v>
      </c>
      <c r="X39" s="218"/>
      <c r="Y39" s="218"/>
      <c r="Z39" s="218"/>
      <c r="AA39" s="219"/>
    </row>
    <row r="40" spans="2:28" ht="12" customHeight="1" thickBot="1" x14ac:dyDescent="0.25">
      <c r="B40" s="169"/>
      <c r="C40" s="156"/>
      <c r="D40" s="159"/>
      <c r="E40" s="158"/>
      <c r="F40" s="49"/>
      <c r="G40" s="158"/>
      <c r="H40" s="158"/>
      <c r="I40" s="158"/>
      <c r="J40" s="158"/>
      <c r="K40" s="156"/>
      <c r="L40" s="156"/>
      <c r="M40" s="156"/>
      <c r="N40" s="156"/>
      <c r="O40" s="156"/>
      <c r="P40" s="156"/>
      <c r="Q40" s="156"/>
      <c r="R40" s="156"/>
      <c r="S40" s="156"/>
      <c r="T40" s="157"/>
      <c r="U40" s="156"/>
      <c r="V40" s="157"/>
      <c r="W40" s="156"/>
      <c r="X40" s="156"/>
      <c r="Y40" s="156"/>
      <c r="Z40" s="156"/>
      <c r="AA40" s="156"/>
    </row>
    <row r="41" spans="2:28" ht="17.25" customHeight="1" thickBot="1" x14ac:dyDescent="0.25">
      <c r="B41" s="302" t="s">
        <v>68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6"/>
    </row>
    <row r="42" spans="2:28" ht="17.25" customHeight="1" x14ac:dyDescent="0.2">
      <c r="B42" s="171" t="s">
        <v>134</v>
      </c>
      <c r="C42" s="134" t="s">
        <v>133</v>
      </c>
      <c r="D42" s="255">
        <v>0.54166666666666663</v>
      </c>
      <c r="E42" s="228"/>
      <c r="F42" s="227" t="s">
        <v>132</v>
      </c>
      <c r="G42" s="226"/>
      <c r="H42" s="226"/>
      <c r="I42" s="226"/>
      <c r="J42" s="228"/>
      <c r="K42" s="229" t="s">
        <v>167</v>
      </c>
      <c r="L42" s="230"/>
      <c r="M42" s="230"/>
      <c r="N42" s="230"/>
      <c r="O42" s="230"/>
      <c r="P42" s="230"/>
      <c r="Q42" s="230"/>
      <c r="R42" s="230"/>
      <c r="S42" s="231"/>
      <c r="T42" s="133"/>
      <c r="U42" s="134" t="s">
        <v>20</v>
      </c>
      <c r="V42" s="133"/>
      <c r="W42" s="229" t="s">
        <v>166</v>
      </c>
      <c r="X42" s="230"/>
      <c r="Y42" s="230"/>
      <c r="Z42" s="230"/>
      <c r="AA42" s="231"/>
    </row>
    <row r="43" spans="2:28" ht="17.25" customHeight="1" thickBot="1" x14ac:dyDescent="0.25">
      <c r="B43" s="170" t="s">
        <v>134</v>
      </c>
      <c r="C43" s="144" t="s">
        <v>133</v>
      </c>
      <c r="D43" s="220">
        <v>0.625</v>
      </c>
      <c r="E43" s="221"/>
      <c r="F43" s="222" t="s">
        <v>132</v>
      </c>
      <c r="G43" s="223"/>
      <c r="H43" s="223"/>
      <c r="I43" s="223"/>
      <c r="J43" s="221"/>
      <c r="K43" s="217" t="s">
        <v>165</v>
      </c>
      <c r="L43" s="218"/>
      <c r="M43" s="218"/>
      <c r="N43" s="218"/>
      <c r="O43" s="218"/>
      <c r="P43" s="218"/>
      <c r="Q43" s="218"/>
      <c r="R43" s="218"/>
      <c r="S43" s="219"/>
      <c r="T43" s="143"/>
      <c r="U43" s="144" t="s">
        <v>20</v>
      </c>
      <c r="V43" s="143"/>
      <c r="W43" s="217" t="s">
        <v>164</v>
      </c>
      <c r="X43" s="218"/>
      <c r="Y43" s="218"/>
      <c r="Z43" s="218"/>
      <c r="AA43" s="219"/>
    </row>
    <row r="44" spans="2:28" ht="13.5" thickBot="1" x14ac:dyDescent="0.25">
      <c r="B44" s="169"/>
      <c r="C44" s="156"/>
      <c r="D44" s="159"/>
      <c r="E44" s="158"/>
      <c r="F44" s="49"/>
      <c r="G44" s="158"/>
      <c r="H44" s="158"/>
      <c r="I44" s="158"/>
      <c r="J44" s="158"/>
      <c r="K44" s="156"/>
      <c r="L44" s="156"/>
      <c r="M44" s="156"/>
      <c r="N44" s="156"/>
      <c r="O44" s="156"/>
      <c r="P44" s="156"/>
      <c r="Q44" s="156"/>
      <c r="R44" s="156"/>
      <c r="S44" s="156"/>
      <c r="T44" s="157"/>
      <c r="U44" s="156"/>
      <c r="V44" s="157"/>
      <c r="W44" s="156"/>
      <c r="X44" s="156"/>
      <c r="Y44" s="156"/>
      <c r="Z44" s="156"/>
      <c r="AA44" s="156"/>
    </row>
    <row r="45" spans="2:28" ht="17.25" customHeight="1" thickBot="1" x14ac:dyDescent="0.25">
      <c r="B45" s="302" t="s">
        <v>163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6"/>
    </row>
    <row r="46" spans="2:28" ht="17.25" customHeight="1" x14ac:dyDescent="0.2">
      <c r="B46" s="168">
        <v>3</v>
      </c>
      <c r="C46" s="135" t="s">
        <v>161</v>
      </c>
      <c r="D46" s="255">
        <v>0.375</v>
      </c>
      <c r="E46" s="228"/>
      <c r="F46" s="227" t="s">
        <v>132</v>
      </c>
      <c r="G46" s="226"/>
      <c r="H46" s="226"/>
      <c r="I46" s="226"/>
      <c r="J46" s="228"/>
      <c r="K46" s="229" t="s">
        <v>135</v>
      </c>
      <c r="L46" s="230"/>
      <c r="M46" s="230"/>
      <c r="N46" s="230"/>
      <c r="O46" s="230"/>
      <c r="P46" s="230"/>
      <c r="Q46" s="230"/>
      <c r="R46" s="230"/>
      <c r="S46" s="231"/>
      <c r="T46" s="133"/>
      <c r="U46" s="134" t="s">
        <v>20</v>
      </c>
      <c r="V46" s="133"/>
      <c r="W46" s="229" t="s">
        <v>135</v>
      </c>
      <c r="X46" s="230"/>
      <c r="Y46" s="230"/>
      <c r="Z46" s="230"/>
      <c r="AA46" s="231"/>
    </row>
    <row r="47" spans="2:28" ht="17.25" customHeight="1" thickBot="1" x14ac:dyDescent="0.25">
      <c r="B47" s="167" t="s">
        <v>162</v>
      </c>
      <c r="C47" s="145" t="s">
        <v>161</v>
      </c>
      <c r="D47" s="220">
        <v>0.45833333333333331</v>
      </c>
      <c r="E47" s="221"/>
      <c r="F47" s="222" t="s">
        <v>132</v>
      </c>
      <c r="G47" s="223"/>
      <c r="H47" s="223"/>
      <c r="I47" s="223"/>
      <c r="J47" s="221"/>
      <c r="K47" s="217" t="s">
        <v>69</v>
      </c>
      <c r="L47" s="218"/>
      <c r="M47" s="218"/>
      <c r="N47" s="218"/>
      <c r="O47" s="218"/>
      <c r="P47" s="218"/>
      <c r="Q47" s="218"/>
      <c r="R47" s="218"/>
      <c r="S47" s="219"/>
      <c r="T47" s="143"/>
      <c r="U47" s="144" t="s">
        <v>20</v>
      </c>
      <c r="V47" s="143"/>
      <c r="W47" s="217" t="s">
        <v>69</v>
      </c>
      <c r="X47" s="218"/>
      <c r="Y47" s="218"/>
      <c r="Z47" s="218"/>
      <c r="AA47" s="219"/>
    </row>
  </sheetData>
  <mergeCells count="131">
    <mergeCell ref="U8:X8"/>
    <mergeCell ref="U9:X9"/>
    <mergeCell ref="U10:X10"/>
    <mergeCell ref="E11:K11"/>
    <mergeCell ref="E7:K7"/>
    <mergeCell ref="U11:X11"/>
    <mergeCell ref="E8:K8"/>
    <mergeCell ref="E9:K9"/>
    <mergeCell ref="E10:K10"/>
    <mergeCell ref="M8:S8"/>
    <mergeCell ref="M7:S7"/>
    <mergeCell ref="M9:S9"/>
    <mergeCell ref="M10:S10"/>
    <mergeCell ref="M11:S11"/>
    <mergeCell ref="U7:X7"/>
    <mergeCell ref="D42:E42"/>
    <mergeCell ref="F42:J42"/>
    <mergeCell ref="K42:S42"/>
    <mergeCell ref="W42:AA42"/>
    <mergeCell ref="D43:E43"/>
    <mergeCell ref="F43:J43"/>
    <mergeCell ref="K43:S43"/>
    <mergeCell ref="D47:E47"/>
    <mergeCell ref="F47:J47"/>
    <mergeCell ref="K47:S47"/>
    <mergeCell ref="W47:AA47"/>
    <mergeCell ref="D38:E38"/>
    <mergeCell ref="F38:J38"/>
    <mergeCell ref="K38:S38"/>
    <mergeCell ref="W38:AA38"/>
    <mergeCell ref="D39:E39"/>
    <mergeCell ref="F23:J23"/>
    <mergeCell ref="K22:S22"/>
    <mergeCell ref="W22:AA22"/>
    <mergeCell ref="K25:S25"/>
    <mergeCell ref="W25:AA25"/>
    <mergeCell ref="K27:S27"/>
    <mergeCell ref="K31:S31"/>
    <mergeCell ref="W31:AA31"/>
    <mergeCell ref="K30:S30"/>
    <mergeCell ref="W30:AA30"/>
    <mergeCell ref="D30:E30"/>
    <mergeCell ref="F30:J30"/>
    <mergeCell ref="D31:E31"/>
    <mergeCell ref="F31:J31"/>
    <mergeCell ref="K32:S32"/>
    <mergeCell ref="K29:S29"/>
    <mergeCell ref="W29:AA29"/>
    <mergeCell ref="D29:E29"/>
    <mergeCell ref="W39:AA39"/>
    <mergeCell ref="D46:E46"/>
    <mergeCell ref="F46:J46"/>
    <mergeCell ref="K46:S46"/>
    <mergeCell ref="W46:AA46"/>
    <mergeCell ref="F39:J39"/>
    <mergeCell ref="K39:S39"/>
    <mergeCell ref="D19:E19"/>
    <mergeCell ref="D24:E24"/>
    <mergeCell ref="F24:J24"/>
    <mergeCell ref="K21:S21"/>
    <mergeCell ref="W21:AA21"/>
    <mergeCell ref="W24:AA24"/>
    <mergeCell ref="K23:S23"/>
    <mergeCell ref="W23:AA23"/>
    <mergeCell ref="K24:S24"/>
    <mergeCell ref="D23:E23"/>
    <mergeCell ref="W43:AA43"/>
    <mergeCell ref="B45:AA45"/>
    <mergeCell ref="B41:AA41"/>
    <mergeCell ref="K19:S19"/>
    <mergeCell ref="W19:AA19"/>
    <mergeCell ref="K26:S26"/>
    <mergeCell ref="W26:AA26"/>
    <mergeCell ref="B37:AA37"/>
    <mergeCell ref="W13:AA13"/>
    <mergeCell ref="K13:S13"/>
    <mergeCell ref="D13:E13"/>
    <mergeCell ref="F13:J13"/>
    <mergeCell ref="K14:S14"/>
    <mergeCell ref="W14:AA14"/>
    <mergeCell ref="D14:E14"/>
    <mergeCell ref="F14:J14"/>
    <mergeCell ref="W17:AA17"/>
    <mergeCell ref="K16:S16"/>
    <mergeCell ref="W16:AA16"/>
    <mergeCell ref="D16:E16"/>
    <mergeCell ref="D17:E17"/>
    <mergeCell ref="F16:J16"/>
    <mergeCell ref="F17:J17"/>
    <mergeCell ref="W27:AA27"/>
    <mergeCell ref="D25:E25"/>
    <mergeCell ref="F25:J25"/>
    <mergeCell ref="D26:E26"/>
    <mergeCell ref="F26:J26"/>
    <mergeCell ref="D27:E27"/>
    <mergeCell ref="F27:J27"/>
    <mergeCell ref="F19:J19"/>
    <mergeCell ref="K15:S15"/>
    <mergeCell ref="W15:AA15"/>
    <mergeCell ref="D15:E15"/>
    <mergeCell ref="F15:J15"/>
    <mergeCell ref="K17:S17"/>
    <mergeCell ref="K18:S18"/>
    <mergeCell ref="W18:AA18"/>
    <mergeCell ref="D18:E18"/>
    <mergeCell ref="F18:J18"/>
    <mergeCell ref="D21:E21"/>
    <mergeCell ref="B1:AA1"/>
    <mergeCell ref="B2:AA2"/>
    <mergeCell ref="B3:AA3"/>
    <mergeCell ref="B4:AA4"/>
    <mergeCell ref="B5:AA5"/>
    <mergeCell ref="K35:S35"/>
    <mergeCell ref="W35:AA35"/>
    <mergeCell ref="D35:E35"/>
    <mergeCell ref="F35:J35"/>
    <mergeCell ref="K33:S33"/>
    <mergeCell ref="F29:J29"/>
    <mergeCell ref="W32:AA32"/>
    <mergeCell ref="D32:E32"/>
    <mergeCell ref="F32:J32"/>
    <mergeCell ref="W33:AA33"/>
    <mergeCell ref="D33:E33"/>
    <mergeCell ref="F33:J33"/>
    <mergeCell ref="D34:E34"/>
    <mergeCell ref="F34:J34"/>
    <mergeCell ref="K34:S34"/>
    <mergeCell ref="W34:AA34"/>
    <mergeCell ref="F21:J21"/>
    <mergeCell ref="D22:E22"/>
    <mergeCell ref="F22:J22"/>
  </mergeCells>
  <printOptions horizontalCentered="1" verticalCentered="1"/>
  <pageMargins left="0" right="0" top="0" bottom="0.86614173228346458" header="0" footer="0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opLeftCell="A3" workbookViewId="0">
      <selection activeCell="AC16" sqref="AC16"/>
    </sheetView>
  </sheetViews>
  <sheetFormatPr baseColWidth="10" defaultColWidth="11" defaultRowHeight="15" x14ac:dyDescent="0.2"/>
  <cols>
    <col min="1" max="1" width="2.875" style="1" customWidth="1"/>
    <col min="2" max="2" width="17.875" style="2" customWidth="1"/>
    <col min="3" max="3" width="3.875" style="3" customWidth="1"/>
    <col min="4" max="4" width="1.625" style="3" customWidth="1"/>
    <col min="5" max="5" width="3.875" style="3" customWidth="1"/>
    <col min="6" max="6" width="1.625" style="3" customWidth="1"/>
    <col min="7" max="7" width="3.875" style="3" customWidth="1"/>
    <col min="8" max="8" width="1.625" style="3" customWidth="1"/>
    <col min="9" max="9" width="3.875" style="3" customWidth="1"/>
    <col min="10" max="10" width="1.625" style="3" customWidth="1"/>
    <col min="11" max="11" width="3.875" style="3" customWidth="1"/>
    <col min="12" max="12" width="1.625" style="3" customWidth="1"/>
    <col min="13" max="13" width="3.875" style="3" customWidth="1"/>
    <col min="14" max="14" width="1.625" style="3" customWidth="1"/>
    <col min="15" max="15" width="3.875" style="3" customWidth="1"/>
    <col min="16" max="16" width="1.625" style="3" customWidth="1"/>
    <col min="17" max="17" width="3.875" style="3" customWidth="1"/>
    <col min="18" max="18" width="1.625" style="3" customWidth="1"/>
    <col min="19" max="26" width="4.625" style="3" customWidth="1"/>
    <col min="27" max="16384" width="11" style="3"/>
  </cols>
  <sheetData>
    <row r="1" spans="1:36" ht="15.75" x14ac:dyDescent="0.2">
      <c r="A1" s="211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36" ht="20.25" customHeight="1" x14ac:dyDescent="0.2">
      <c r="A2" s="214" t="s">
        <v>159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6"/>
    </row>
    <row r="3" spans="1:36" ht="30" customHeight="1" thickBot="1" x14ac:dyDescent="0.25">
      <c r="A3" s="234" t="s">
        <v>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6"/>
      <c r="AA3"/>
      <c r="AB3"/>
      <c r="AC3"/>
      <c r="AD3"/>
      <c r="AE3"/>
      <c r="AF3"/>
      <c r="AG3"/>
      <c r="AH3"/>
      <c r="AI3"/>
      <c r="AJ3"/>
    </row>
    <row r="4" spans="1:36" ht="21.75" customHeight="1" thickBot="1" x14ac:dyDescent="0.25">
      <c r="A4" s="237" t="s">
        <v>158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/>
      <c r="AB4"/>
      <c r="AC4"/>
      <c r="AD4"/>
      <c r="AE4"/>
      <c r="AF4"/>
      <c r="AG4"/>
      <c r="AH4"/>
      <c r="AI4"/>
      <c r="AJ4"/>
    </row>
    <row r="5" spans="1:36" ht="14.25" customHeight="1" x14ac:dyDescent="0.2">
      <c r="A5" s="240" t="s">
        <v>157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165"/>
      <c r="AB5"/>
      <c r="AC5"/>
      <c r="AD5"/>
      <c r="AE5"/>
      <c r="AF5"/>
      <c r="AG5"/>
      <c r="AH5"/>
      <c r="AI5"/>
      <c r="AJ5"/>
    </row>
    <row r="6" spans="1:36" ht="14.25" customHeight="1" x14ac:dyDescent="0.2">
      <c r="A6" s="166"/>
      <c r="B6" s="166"/>
      <c r="C6" s="271"/>
      <c r="D6" s="271"/>
      <c r="E6" s="271" t="s">
        <v>0</v>
      </c>
      <c r="F6" s="271"/>
      <c r="G6" s="271"/>
      <c r="H6" s="271"/>
      <c r="I6" s="271"/>
      <c r="J6" s="271"/>
      <c r="K6" s="166"/>
      <c r="L6" s="166"/>
      <c r="M6" s="166"/>
      <c r="N6" s="166"/>
      <c r="O6" s="166"/>
      <c r="P6" s="166"/>
      <c r="Q6" s="307"/>
      <c r="R6" s="307"/>
      <c r="S6" s="271" t="s">
        <v>21</v>
      </c>
      <c r="T6" s="271"/>
      <c r="U6" s="271"/>
      <c r="V6" s="271"/>
      <c r="W6" s="166"/>
      <c r="X6" s="166"/>
      <c r="Y6" s="166"/>
      <c r="Z6" s="166"/>
      <c r="AA6" s="165"/>
      <c r="AB6"/>
      <c r="AC6"/>
      <c r="AD6"/>
      <c r="AE6"/>
      <c r="AF6"/>
      <c r="AG6"/>
      <c r="AH6"/>
      <c r="AI6"/>
      <c r="AJ6"/>
    </row>
    <row r="7" spans="1:36" ht="14.25" customHeight="1" x14ac:dyDescent="0.2">
      <c r="A7" s="166"/>
      <c r="B7" s="166"/>
      <c r="C7" s="271">
        <v>1</v>
      </c>
      <c r="D7" s="271"/>
      <c r="E7" s="271" t="s">
        <v>40</v>
      </c>
      <c r="F7" s="271"/>
      <c r="G7" s="271"/>
      <c r="H7" s="271"/>
      <c r="I7" s="271"/>
      <c r="J7" s="271"/>
      <c r="K7" s="166"/>
      <c r="L7" s="166"/>
      <c r="M7" s="166"/>
      <c r="N7" s="166"/>
      <c r="O7" s="166"/>
      <c r="P7" s="166"/>
      <c r="Q7" s="271">
        <v>1</v>
      </c>
      <c r="R7" s="271"/>
      <c r="S7" s="271" t="s">
        <v>51</v>
      </c>
      <c r="T7" s="271"/>
      <c r="U7" s="271"/>
      <c r="V7" s="271"/>
      <c r="W7" s="166"/>
      <c r="X7" s="166"/>
      <c r="Y7" s="166"/>
      <c r="Z7" s="166"/>
      <c r="AA7" s="165"/>
      <c r="AB7"/>
      <c r="AC7"/>
      <c r="AD7"/>
      <c r="AE7"/>
      <c r="AF7"/>
      <c r="AG7"/>
      <c r="AH7"/>
      <c r="AI7"/>
      <c r="AJ7"/>
    </row>
    <row r="8" spans="1:36" ht="14.25" customHeight="1" x14ac:dyDescent="0.2">
      <c r="A8" s="166"/>
      <c r="B8" s="166"/>
      <c r="C8" s="271">
        <v>2</v>
      </c>
      <c r="D8" s="271"/>
      <c r="E8" s="271" t="s">
        <v>149</v>
      </c>
      <c r="F8" s="271"/>
      <c r="G8" s="271"/>
      <c r="H8" s="271"/>
      <c r="I8" s="271"/>
      <c r="J8" s="271"/>
      <c r="K8" s="166"/>
      <c r="L8" s="166"/>
      <c r="M8" s="166"/>
      <c r="N8" s="166"/>
      <c r="O8" s="166"/>
      <c r="P8" s="166"/>
      <c r="Q8" s="271">
        <v>2</v>
      </c>
      <c r="R8" s="271"/>
      <c r="S8" s="271" t="s">
        <v>147</v>
      </c>
      <c r="T8" s="271"/>
      <c r="U8" s="271"/>
      <c r="V8" s="271"/>
      <c r="W8" s="166"/>
      <c r="X8" s="166"/>
      <c r="Y8" s="166"/>
      <c r="Z8" s="166"/>
      <c r="AA8" s="165"/>
      <c r="AB8"/>
      <c r="AC8"/>
      <c r="AD8"/>
      <c r="AE8"/>
      <c r="AF8"/>
      <c r="AG8"/>
      <c r="AH8"/>
      <c r="AI8"/>
      <c r="AJ8"/>
    </row>
    <row r="9" spans="1:36" ht="14.25" customHeight="1" x14ac:dyDescent="0.2">
      <c r="A9" s="166"/>
      <c r="B9" s="166"/>
      <c r="C9" s="271">
        <v>3</v>
      </c>
      <c r="D9" s="271"/>
      <c r="E9" s="271" t="s">
        <v>150</v>
      </c>
      <c r="F9" s="271"/>
      <c r="G9" s="271"/>
      <c r="H9" s="271"/>
      <c r="I9" s="271"/>
      <c r="J9" s="271"/>
      <c r="K9" s="166"/>
      <c r="L9" s="166"/>
      <c r="M9" s="166"/>
      <c r="N9" s="166"/>
      <c r="O9" s="166"/>
      <c r="P9" s="166"/>
      <c r="Q9" s="271">
        <v>3</v>
      </c>
      <c r="R9" s="271"/>
      <c r="S9" s="271" t="s">
        <v>144</v>
      </c>
      <c r="T9" s="271"/>
      <c r="U9" s="271"/>
      <c r="V9" s="271"/>
      <c r="W9" s="166"/>
      <c r="X9" s="166"/>
      <c r="Y9" s="166"/>
      <c r="Z9" s="166"/>
      <c r="AA9" s="165"/>
      <c r="AB9"/>
      <c r="AC9"/>
      <c r="AD9"/>
      <c r="AE9"/>
      <c r="AF9"/>
      <c r="AG9"/>
      <c r="AH9"/>
      <c r="AI9"/>
      <c r="AJ9"/>
    </row>
    <row r="10" spans="1:36" ht="14.25" customHeight="1" x14ac:dyDescent="0.2">
      <c r="A10" s="166"/>
      <c r="B10" s="166"/>
      <c r="C10" s="271">
        <v>4</v>
      </c>
      <c r="D10" s="271"/>
      <c r="E10" s="271" t="s">
        <v>156</v>
      </c>
      <c r="F10" s="271"/>
      <c r="G10" s="271"/>
      <c r="H10" s="271"/>
      <c r="I10" s="271"/>
      <c r="J10" s="271"/>
      <c r="K10" s="166"/>
      <c r="L10" s="166"/>
      <c r="M10" s="166"/>
      <c r="N10" s="166"/>
      <c r="O10" s="166"/>
      <c r="P10" s="166"/>
      <c r="Q10" s="271">
        <v>4</v>
      </c>
      <c r="R10" s="271"/>
      <c r="S10" s="271" t="s">
        <v>146</v>
      </c>
      <c r="T10" s="271"/>
      <c r="U10" s="271"/>
      <c r="V10" s="271"/>
      <c r="W10" s="166"/>
      <c r="X10" s="166"/>
      <c r="Y10" s="166"/>
      <c r="Z10" s="166"/>
      <c r="AA10" s="165"/>
      <c r="AB10"/>
      <c r="AC10"/>
      <c r="AD10"/>
      <c r="AE10"/>
      <c r="AF10"/>
      <c r="AG10"/>
      <c r="AH10"/>
      <c r="AI10"/>
      <c r="AJ10"/>
    </row>
    <row r="11" spans="1:36" ht="9" customHeight="1" thickBot="1" x14ac:dyDescent="0.2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5"/>
      <c r="AB11"/>
      <c r="AC11"/>
      <c r="AD11"/>
      <c r="AE11"/>
      <c r="AF11"/>
      <c r="AG11"/>
      <c r="AH11"/>
      <c r="AI11"/>
      <c r="AJ11"/>
    </row>
    <row r="12" spans="1:36" ht="4.5" hidden="1" customHeight="1" thickBot="1" x14ac:dyDescent="0.2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/>
      <c r="AB12"/>
      <c r="AC12"/>
      <c r="AD12"/>
      <c r="AE12"/>
      <c r="AF12"/>
      <c r="AG12"/>
      <c r="AH12"/>
      <c r="AI12"/>
      <c r="AJ12"/>
    </row>
    <row r="13" spans="1:36" ht="15.75" thickBot="1" x14ac:dyDescent="0.25">
      <c r="A13" s="203" t="s">
        <v>63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5"/>
    </row>
    <row r="14" spans="1:36" ht="13.5" thickBot="1" x14ac:dyDescent="0.25">
      <c r="A14" s="163" t="s">
        <v>15</v>
      </c>
      <c r="B14" s="162" t="s">
        <v>64</v>
      </c>
      <c r="C14" s="249" t="s">
        <v>65</v>
      </c>
      <c r="D14" s="251"/>
      <c r="E14" s="249" t="s">
        <v>155</v>
      </c>
      <c r="F14" s="250"/>
      <c r="G14" s="250"/>
      <c r="H14" s="250"/>
      <c r="I14" s="251"/>
      <c r="J14" s="249" t="s">
        <v>152</v>
      </c>
      <c r="K14" s="265"/>
      <c r="L14" s="265"/>
      <c r="M14" s="265"/>
      <c r="N14" s="265"/>
      <c r="O14" s="265"/>
      <c r="P14" s="265"/>
      <c r="Q14" s="265"/>
      <c r="R14" s="266"/>
      <c r="S14" s="160" t="s">
        <v>153</v>
      </c>
      <c r="T14" s="161" t="s">
        <v>154</v>
      </c>
      <c r="U14" s="160" t="s">
        <v>153</v>
      </c>
      <c r="V14" s="249" t="s">
        <v>152</v>
      </c>
      <c r="W14" s="265"/>
      <c r="X14" s="265"/>
      <c r="Y14" s="265"/>
      <c r="Z14" s="266"/>
    </row>
    <row r="15" spans="1:36" ht="12.75" x14ac:dyDescent="0.2">
      <c r="A15" s="149">
        <v>1</v>
      </c>
      <c r="B15" s="134" t="s">
        <v>30</v>
      </c>
      <c r="C15" s="225" t="s">
        <v>151</v>
      </c>
      <c r="D15" s="226"/>
      <c r="E15" s="227" t="s">
        <v>145</v>
      </c>
      <c r="F15" s="226"/>
      <c r="G15" s="226"/>
      <c r="H15" s="226"/>
      <c r="I15" s="228"/>
      <c r="J15" s="229" t="s">
        <v>149</v>
      </c>
      <c r="K15" s="230"/>
      <c r="L15" s="230"/>
      <c r="M15" s="230"/>
      <c r="N15" s="230"/>
      <c r="O15" s="230"/>
      <c r="P15" s="230"/>
      <c r="Q15" s="230"/>
      <c r="R15" s="231"/>
      <c r="S15" s="133"/>
      <c r="T15" s="134" t="s">
        <v>20</v>
      </c>
      <c r="U15" s="133"/>
      <c r="V15" s="229" t="s">
        <v>40</v>
      </c>
      <c r="W15" s="230"/>
      <c r="X15" s="230"/>
      <c r="Y15" s="230"/>
      <c r="Z15" s="231"/>
    </row>
    <row r="16" spans="1:36" ht="12.75" x14ac:dyDescent="0.2">
      <c r="A16" s="149">
        <v>1</v>
      </c>
      <c r="B16" s="138" t="s">
        <v>30</v>
      </c>
      <c r="C16" s="242">
        <v>0.41666666666666669</v>
      </c>
      <c r="D16" s="243"/>
      <c r="E16" s="244" t="s">
        <v>145</v>
      </c>
      <c r="F16" s="243"/>
      <c r="G16" s="243"/>
      <c r="H16" s="243"/>
      <c r="I16" s="245"/>
      <c r="J16" s="246" t="s">
        <v>150</v>
      </c>
      <c r="K16" s="247"/>
      <c r="L16" s="247"/>
      <c r="M16" s="247"/>
      <c r="N16" s="247"/>
      <c r="O16" s="247"/>
      <c r="P16" s="247"/>
      <c r="Q16" s="247"/>
      <c r="R16" s="248"/>
      <c r="S16" s="137"/>
      <c r="T16" s="138" t="s">
        <v>20</v>
      </c>
      <c r="U16" s="137"/>
      <c r="V16" s="246" t="s">
        <v>148</v>
      </c>
      <c r="W16" s="247"/>
      <c r="X16" s="247"/>
      <c r="Y16" s="247"/>
      <c r="Z16" s="248"/>
    </row>
    <row r="17" spans="1:26" ht="12.75" x14ac:dyDescent="0.2">
      <c r="A17" s="152">
        <v>1</v>
      </c>
      <c r="B17" s="142" t="s">
        <v>30</v>
      </c>
      <c r="C17" s="206">
        <v>0.5</v>
      </c>
      <c r="D17" s="207"/>
      <c r="E17" s="232" t="s">
        <v>145</v>
      </c>
      <c r="F17" s="233"/>
      <c r="G17" s="233"/>
      <c r="H17" s="233"/>
      <c r="I17" s="233"/>
      <c r="J17" s="252" t="s">
        <v>144</v>
      </c>
      <c r="K17" s="253"/>
      <c r="L17" s="253"/>
      <c r="M17" s="253"/>
      <c r="N17" s="253"/>
      <c r="O17" s="253"/>
      <c r="P17" s="253"/>
      <c r="Q17" s="253"/>
      <c r="R17" s="254"/>
      <c r="S17" s="151"/>
      <c r="T17" s="142" t="s">
        <v>20</v>
      </c>
      <c r="U17" s="150"/>
      <c r="V17" s="252" t="s">
        <v>146</v>
      </c>
      <c r="W17" s="253"/>
      <c r="X17" s="253"/>
      <c r="Y17" s="253"/>
      <c r="Z17" s="254"/>
    </row>
    <row r="18" spans="1:26" ht="13.5" thickBot="1" x14ac:dyDescent="0.25">
      <c r="A18" s="152">
        <v>1</v>
      </c>
      <c r="B18" s="144" t="s">
        <v>30</v>
      </c>
      <c r="C18" s="220">
        <v>0.66666666666666663</v>
      </c>
      <c r="D18" s="221"/>
      <c r="E18" s="222" t="s">
        <v>145</v>
      </c>
      <c r="F18" s="223"/>
      <c r="G18" s="223"/>
      <c r="H18" s="223"/>
      <c r="I18" s="223"/>
      <c r="J18" s="217" t="s">
        <v>147</v>
      </c>
      <c r="K18" s="218"/>
      <c r="L18" s="218"/>
      <c r="M18" s="218"/>
      <c r="N18" s="218"/>
      <c r="O18" s="218"/>
      <c r="P18" s="218"/>
      <c r="Q18" s="218"/>
      <c r="R18" s="219"/>
      <c r="S18" s="148"/>
      <c r="T18" s="144" t="s">
        <v>20</v>
      </c>
      <c r="U18" s="147"/>
      <c r="V18" s="217" t="s">
        <v>51</v>
      </c>
      <c r="W18" s="218"/>
      <c r="X18" s="218"/>
      <c r="Y18" s="218"/>
      <c r="Z18" s="219"/>
    </row>
    <row r="19" spans="1:26" ht="12" customHeight="1" thickBot="1" x14ac:dyDescent="0.25">
      <c r="A19" s="156"/>
      <c r="B19" s="156"/>
      <c r="C19" s="159"/>
      <c r="D19" s="158"/>
      <c r="E19" s="49"/>
      <c r="F19" s="158"/>
      <c r="G19" s="158"/>
      <c r="H19" s="158"/>
      <c r="I19" s="158"/>
      <c r="J19" s="156"/>
      <c r="K19" s="156"/>
      <c r="L19" s="156"/>
      <c r="M19" s="156"/>
      <c r="N19" s="156"/>
      <c r="O19" s="156"/>
      <c r="P19" s="156"/>
      <c r="Q19" s="156"/>
      <c r="R19" s="156"/>
      <c r="S19" s="157"/>
      <c r="T19" s="156"/>
      <c r="U19" s="157"/>
      <c r="V19" s="156"/>
      <c r="W19" s="156"/>
      <c r="X19" s="156"/>
      <c r="Y19" s="156"/>
      <c r="Z19" s="156"/>
    </row>
    <row r="20" spans="1:26" ht="15.75" customHeight="1" thickBot="1" x14ac:dyDescent="0.25">
      <c r="A20" s="203" t="s">
        <v>66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5"/>
    </row>
    <row r="21" spans="1:26" ht="12.75" x14ac:dyDescent="0.2">
      <c r="A21" s="152">
        <v>2</v>
      </c>
      <c r="B21" s="142" t="s">
        <v>31</v>
      </c>
      <c r="C21" s="225" t="s">
        <v>151</v>
      </c>
      <c r="D21" s="226"/>
      <c r="E21" s="227" t="s">
        <v>145</v>
      </c>
      <c r="F21" s="226"/>
      <c r="G21" s="226"/>
      <c r="H21" s="226"/>
      <c r="I21" s="228"/>
      <c r="J21" s="252" t="s">
        <v>149</v>
      </c>
      <c r="K21" s="253"/>
      <c r="L21" s="253"/>
      <c r="M21" s="253"/>
      <c r="N21" s="253"/>
      <c r="O21" s="253"/>
      <c r="P21" s="253"/>
      <c r="Q21" s="253"/>
      <c r="R21" s="254"/>
      <c r="S21" s="155"/>
      <c r="T21" s="142" t="s">
        <v>20</v>
      </c>
      <c r="U21" s="150"/>
      <c r="V21" s="229" t="s">
        <v>150</v>
      </c>
      <c r="W21" s="230"/>
      <c r="X21" s="230"/>
      <c r="Y21" s="230"/>
      <c r="Z21" s="231"/>
    </row>
    <row r="22" spans="1:26" ht="12.75" x14ac:dyDescent="0.2">
      <c r="A22" s="149">
        <v>2</v>
      </c>
      <c r="B22" s="138" t="s">
        <v>31</v>
      </c>
      <c r="C22" s="242">
        <v>0.41666666666666669</v>
      </c>
      <c r="D22" s="243"/>
      <c r="E22" s="244" t="s">
        <v>145</v>
      </c>
      <c r="F22" s="243"/>
      <c r="G22" s="243"/>
      <c r="H22" s="243"/>
      <c r="I22" s="245"/>
      <c r="J22" s="246" t="s">
        <v>148</v>
      </c>
      <c r="K22" s="247"/>
      <c r="L22" s="247"/>
      <c r="M22" s="247"/>
      <c r="N22" s="247"/>
      <c r="O22" s="247"/>
      <c r="P22" s="247"/>
      <c r="Q22" s="247"/>
      <c r="R22" s="248"/>
      <c r="S22" s="154"/>
      <c r="T22" s="138" t="s">
        <v>20</v>
      </c>
      <c r="U22" s="153"/>
      <c r="V22" s="246" t="s">
        <v>40</v>
      </c>
      <c r="W22" s="247"/>
      <c r="X22" s="247"/>
      <c r="Y22" s="247"/>
      <c r="Z22" s="248"/>
    </row>
    <row r="23" spans="1:26" ht="12.75" x14ac:dyDescent="0.2">
      <c r="A23" s="152">
        <v>2</v>
      </c>
      <c r="B23" s="142" t="s">
        <v>31</v>
      </c>
      <c r="C23" s="206">
        <v>0.5</v>
      </c>
      <c r="D23" s="207"/>
      <c r="E23" s="232" t="s">
        <v>145</v>
      </c>
      <c r="F23" s="233"/>
      <c r="G23" s="233"/>
      <c r="H23" s="233"/>
      <c r="I23" s="233"/>
      <c r="J23" s="252" t="s">
        <v>147</v>
      </c>
      <c r="K23" s="253"/>
      <c r="L23" s="253"/>
      <c r="M23" s="253"/>
      <c r="N23" s="253"/>
      <c r="O23" s="253"/>
      <c r="P23" s="253"/>
      <c r="Q23" s="253"/>
      <c r="R23" s="254"/>
      <c r="S23" s="151"/>
      <c r="T23" s="142" t="s">
        <v>20</v>
      </c>
      <c r="U23" s="150"/>
      <c r="V23" s="252" t="s">
        <v>144</v>
      </c>
      <c r="W23" s="261"/>
      <c r="X23" s="261"/>
      <c r="Y23" s="261"/>
      <c r="Z23" s="262"/>
    </row>
    <row r="24" spans="1:26" ht="13.5" thickBot="1" x14ac:dyDescent="0.25">
      <c r="A24" s="149">
        <v>2</v>
      </c>
      <c r="B24" s="144" t="s">
        <v>31</v>
      </c>
      <c r="C24" s="220">
        <v>0.66666666666666663</v>
      </c>
      <c r="D24" s="221"/>
      <c r="E24" s="222" t="s">
        <v>145</v>
      </c>
      <c r="F24" s="223"/>
      <c r="G24" s="223"/>
      <c r="H24" s="223"/>
      <c r="I24" s="223"/>
      <c r="J24" s="217" t="s">
        <v>146</v>
      </c>
      <c r="K24" s="218"/>
      <c r="L24" s="218"/>
      <c r="M24" s="218"/>
      <c r="N24" s="218"/>
      <c r="O24" s="218"/>
      <c r="P24" s="218"/>
      <c r="Q24" s="218"/>
      <c r="R24" s="219"/>
      <c r="S24" s="148"/>
      <c r="T24" s="144" t="s">
        <v>20</v>
      </c>
      <c r="U24" s="147"/>
      <c r="V24" s="217" t="s">
        <v>51</v>
      </c>
      <c r="W24" s="263"/>
      <c r="X24" s="263"/>
      <c r="Y24" s="263"/>
      <c r="Z24" s="264"/>
    </row>
    <row r="25" spans="1:26" s="2" customFormat="1" ht="12" customHeight="1" thickBot="1" x14ac:dyDescent="0.2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15.75" customHeight="1" thickBot="1" x14ac:dyDescent="0.25">
      <c r="A26" s="203" t="s">
        <v>67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5"/>
    </row>
    <row r="27" spans="1:26" ht="12.75" x14ac:dyDescent="0.2">
      <c r="A27" s="136">
        <v>3</v>
      </c>
      <c r="B27" s="61" t="s">
        <v>32</v>
      </c>
      <c r="C27" s="255" t="s">
        <v>151</v>
      </c>
      <c r="D27" s="228"/>
      <c r="E27" s="227" t="s">
        <v>145</v>
      </c>
      <c r="F27" s="226"/>
      <c r="G27" s="226"/>
      <c r="H27" s="226"/>
      <c r="I27" s="228"/>
      <c r="J27" s="252" t="s">
        <v>150</v>
      </c>
      <c r="K27" s="253"/>
      <c r="L27" s="253"/>
      <c r="M27" s="253"/>
      <c r="N27" s="253"/>
      <c r="O27" s="253"/>
      <c r="P27" s="253"/>
      <c r="Q27" s="253"/>
      <c r="R27" s="254"/>
      <c r="S27" s="141"/>
      <c r="T27" s="142" t="s">
        <v>20</v>
      </c>
      <c r="U27" s="141"/>
      <c r="V27" s="252" t="s">
        <v>40</v>
      </c>
      <c r="W27" s="253"/>
      <c r="X27" s="253"/>
      <c r="Y27" s="253"/>
      <c r="Z27" s="254"/>
    </row>
    <row r="28" spans="1:26" ht="12.75" x14ac:dyDescent="0.2">
      <c r="A28" s="140">
        <v>3</v>
      </c>
      <c r="B28" s="139" t="s">
        <v>32</v>
      </c>
      <c r="C28" s="256">
        <v>0.41666666666666669</v>
      </c>
      <c r="D28" s="245"/>
      <c r="E28" s="244" t="s">
        <v>145</v>
      </c>
      <c r="F28" s="243"/>
      <c r="G28" s="243"/>
      <c r="H28" s="243"/>
      <c r="I28" s="245"/>
      <c r="J28" s="246" t="s">
        <v>149</v>
      </c>
      <c r="K28" s="247"/>
      <c r="L28" s="247"/>
      <c r="M28" s="247"/>
      <c r="N28" s="247"/>
      <c r="O28" s="247"/>
      <c r="P28" s="247"/>
      <c r="Q28" s="247"/>
      <c r="R28" s="248"/>
      <c r="S28" s="137"/>
      <c r="T28" s="138" t="s">
        <v>20</v>
      </c>
      <c r="U28" s="137"/>
      <c r="V28" s="246" t="s">
        <v>148</v>
      </c>
      <c r="W28" s="247"/>
      <c r="X28" s="247"/>
      <c r="Y28" s="247"/>
      <c r="Z28" s="248"/>
    </row>
    <row r="29" spans="1:26" ht="12.75" x14ac:dyDescent="0.2">
      <c r="A29" s="146">
        <v>3</v>
      </c>
      <c r="B29" s="61" t="s">
        <v>32</v>
      </c>
      <c r="C29" s="206">
        <v>0.5</v>
      </c>
      <c r="D29" s="207"/>
      <c r="E29" s="232" t="s">
        <v>145</v>
      </c>
      <c r="F29" s="233"/>
      <c r="G29" s="233"/>
      <c r="H29" s="233"/>
      <c r="I29" s="233"/>
      <c r="J29" s="252" t="s">
        <v>147</v>
      </c>
      <c r="K29" s="253"/>
      <c r="L29" s="253"/>
      <c r="M29" s="253"/>
      <c r="N29" s="253"/>
      <c r="O29" s="253"/>
      <c r="P29" s="253"/>
      <c r="Q29" s="253"/>
      <c r="R29" s="254"/>
      <c r="S29" s="141"/>
      <c r="T29" s="142" t="s">
        <v>20</v>
      </c>
      <c r="U29" s="141"/>
      <c r="V29" s="252" t="s">
        <v>146</v>
      </c>
      <c r="W29" s="253"/>
      <c r="X29" s="253"/>
      <c r="Y29" s="253"/>
      <c r="Z29" s="254"/>
    </row>
    <row r="30" spans="1:26" ht="13.5" thickBot="1" x14ac:dyDescent="0.25">
      <c r="A30" s="132">
        <v>3</v>
      </c>
      <c r="B30" s="145" t="s">
        <v>32</v>
      </c>
      <c r="C30" s="220">
        <v>0.66666666666666663</v>
      </c>
      <c r="D30" s="221"/>
      <c r="E30" s="222" t="s">
        <v>145</v>
      </c>
      <c r="F30" s="223"/>
      <c r="G30" s="223"/>
      <c r="H30" s="223"/>
      <c r="I30" s="223"/>
      <c r="J30" s="217" t="s">
        <v>144</v>
      </c>
      <c r="K30" s="218"/>
      <c r="L30" s="218"/>
      <c r="M30" s="218"/>
      <c r="N30" s="218"/>
      <c r="O30" s="218"/>
      <c r="P30" s="218"/>
      <c r="Q30" s="218"/>
      <c r="R30" s="219"/>
      <c r="S30" s="143"/>
      <c r="T30" s="144" t="s">
        <v>20</v>
      </c>
      <c r="U30" s="143"/>
      <c r="V30" s="217" t="s">
        <v>51</v>
      </c>
      <c r="W30" s="218"/>
      <c r="X30" s="218"/>
      <c r="Y30" s="218"/>
      <c r="Z30" s="219"/>
    </row>
    <row r="31" spans="1:26" ht="12" customHeight="1" thickBot="1" x14ac:dyDescent="0.25">
      <c r="A31" s="47"/>
      <c r="B31" s="47"/>
      <c r="C31" s="49"/>
      <c r="D31" s="55"/>
      <c r="E31" s="55"/>
      <c r="F31" s="49"/>
      <c r="G31" s="55"/>
      <c r="H31" s="47"/>
      <c r="I31" s="55"/>
      <c r="J31" s="54"/>
      <c r="K31" s="55"/>
      <c r="L31" s="55"/>
      <c r="M31" s="55"/>
      <c r="N31" s="55"/>
      <c r="O31" s="55"/>
      <c r="P31" s="55"/>
      <c r="Q31" s="55"/>
      <c r="R31" s="55"/>
      <c r="S31" s="54"/>
      <c r="T31" s="54"/>
      <c r="U31" s="54"/>
      <c r="V31" s="54"/>
      <c r="W31" s="55"/>
      <c r="X31" s="55"/>
      <c r="Y31" s="55"/>
      <c r="Z31" s="55"/>
    </row>
    <row r="32" spans="1:26" ht="15.75" thickBot="1" x14ac:dyDescent="0.25">
      <c r="A32" s="203" t="s">
        <v>68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5"/>
    </row>
    <row r="33" spans="1:26" ht="12.75" x14ac:dyDescent="0.2">
      <c r="A33" s="136" t="s">
        <v>134</v>
      </c>
      <c r="B33" s="61" t="s">
        <v>143</v>
      </c>
      <c r="C33" s="255">
        <v>0.375</v>
      </c>
      <c r="D33" s="228"/>
      <c r="E33" s="232" t="s">
        <v>132</v>
      </c>
      <c r="F33" s="233"/>
      <c r="G33" s="233"/>
      <c r="H33" s="233"/>
      <c r="I33" s="207"/>
      <c r="J33" s="252" t="s">
        <v>142</v>
      </c>
      <c r="K33" s="253"/>
      <c r="L33" s="253"/>
      <c r="M33" s="253"/>
      <c r="N33" s="253"/>
      <c r="O33" s="253"/>
      <c r="P33" s="253"/>
      <c r="Q33" s="253"/>
      <c r="R33" s="254"/>
      <c r="S33" s="141"/>
      <c r="T33" s="142" t="s">
        <v>20</v>
      </c>
      <c r="U33" s="141"/>
      <c r="V33" s="252" t="s">
        <v>141</v>
      </c>
      <c r="W33" s="253"/>
      <c r="X33" s="253"/>
      <c r="Y33" s="253"/>
      <c r="Z33" s="254"/>
    </row>
    <row r="34" spans="1:26" ht="12.75" x14ac:dyDescent="0.2">
      <c r="A34" s="140" t="s">
        <v>134</v>
      </c>
      <c r="B34" s="139" t="s">
        <v>140</v>
      </c>
      <c r="C34" s="256">
        <v>0.45833333333333331</v>
      </c>
      <c r="D34" s="245"/>
      <c r="E34" s="244" t="s">
        <v>132</v>
      </c>
      <c r="F34" s="243"/>
      <c r="G34" s="243"/>
      <c r="H34" s="243"/>
      <c r="I34" s="245"/>
      <c r="J34" s="246" t="s">
        <v>139</v>
      </c>
      <c r="K34" s="247"/>
      <c r="L34" s="247"/>
      <c r="M34" s="247"/>
      <c r="N34" s="247"/>
      <c r="O34" s="247"/>
      <c r="P34" s="247"/>
      <c r="Q34" s="247"/>
      <c r="R34" s="248"/>
      <c r="S34" s="137"/>
      <c r="T34" s="138" t="s">
        <v>20</v>
      </c>
      <c r="U34" s="137"/>
      <c r="V34" s="246" t="s">
        <v>138</v>
      </c>
      <c r="W34" s="247"/>
      <c r="X34" s="247"/>
      <c r="Y34" s="247"/>
      <c r="Z34" s="248"/>
    </row>
    <row r="35" spans="1:26" ht="12" customHeight="1" thickBot="1" x14ac:dyDescent="0.25"/>
    <row r="36" spans="1:26" ht="15.75" thickBot="1" x14ac:dyDescent="0.25">
      <c r="A36" s="203" t="s">
        <v>137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5"/>
    </row>
    <row r="37" spans="1:26" ht="12.75" x14ac:dyDescent="0.2">
      <c r="A37" s="136" t="s">
        <v>134</v>
      </c>
      <c r="B37" s="135" t="s">
        <v>136</v>
      </c>
      <c r="C37" s="255">
        <v>0.375</v>
      </c>
      <c r="D37" s="228"/>
      <c r="E37" s="227" t="s">
        <v>132</v>
      </c>
      <c r="F37" s="226"/>
      <c r="G37" s="226"/>
      <c r="H37" s="226"/>
      <c r="I37" s="228"/>
      <c r="J37" s="229" t="s">
        <v>135</v>
      </c>
      <c r="K37" s="230"/>
      <c r="L37" s="230"/>
      <c r="M37" s="230"/>
      <c r="N37" s="230"/>
      <c r="O37" s="230"/>
      <c r="P37" s="230"/>
      <c r="Q37" s="230"/>
      <c r="R37" s="231"/>
      <c r="S37" s="133"/>
      <c r="T37" s="134" t="s">
        <v>20</v>
      </c>
      <c r="U37" s="133"/>
      <c r="V37" s="229" t="s">
        <v>135</v>
      </c>
      <c r="W37" s="230"/>
      <c r="X37" s="230"/>
      <c r="Y37" s="230"/>
      <c r="Z37" s="231"/>
    </row>
    <row r="38" spans="1:26" ht="13.5" thickBot="1" x14ac:dyDescent="0.25">
      <c r="A38" s="132" t="s">
        <v>134</v>
      </c>
      <c r="B38" s="131" t="s">
        <v>133</v>
      </c>
      <c r="C38" s="257">
        <v>0.45833333333333331</v>
      </c>
      <c r="D38" s="258"/>
      <c r="E38" s="259" t="s">
        <v>132</v>
      </c>
      <c r="F38" s="260"/>
      <c r="G38" s="260"/>
      <c r="H38" s="260"/>
      <c r="I38" s="258"/>
      <c r="J38" s="208" t="s">
        <v>69</v>
      </c>
      <c r="K38" s="209"/>
      <c r="L38" s="209"/>
      <c r="M38" s="209"/>
      <c r="N38" s="209"/>
      <c r="O38" s="209"/>
      <c r="P38" s="209"/>
      <c r="Q38" s="209"/>
      <c r="R38" s="210"/>
      <c r="S38" s="129"/>
      <c r="T38" s="130" t="s">
        <v>20</v>
      </c>
      <c r="U38" s="129"/>
      <c r="V38" s="208" t="s">
        <v>69</v>
      </c>
      <c r="W38" s="209"/>
      <c r="X38" s="209"/>
      <c r="Y38" s="209"/>
      <c r="Z38" s="210"/>
    </row>
  </sheetData>
  <mergeCells count="99">
    <mergeCell ref="Q9:R9"/>
    <mergeCell ref="Q10:R10"/>
    <mergeCell ref="S6:V6"/>
    <mergeCell ref="S7:V7"/>
    <mergeCell ref="S8:V8"/>
    <mergeCell ref="S9:V9"/>
    <mergeCell ref="S10:V10"/>
    <mergeCell ref="Q6:R6"/>
    <mergeCell ref="Q7:R7"/>
    <mergeCell ref="Q8:R8"/>
    <mergeCell ref="A13:Z13"/>
    <mergeCell ref="A1:Z1"/>
    <mergeCell ref="A2:Z2"/>
    <mergeCell ref="A3:Z3"/>
    <mergeCell ref="A4:Z4"/>
    <mergeCell ref="A5:Z5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4:D14"/>
    <mergeCell ref="E14:I14"/>
    <mergeCell ref="J14:R14"/>
    <mergeCell ref="V14:Z14"/>
    <mergeCell ref="C15:D15"/>
    <mergeCell ref="E15:I15"/>
    <mergeCell ref="J15:R15"/>
    <mergeCell ref="V15:Z15"/>
    <mergeCell ref="C16:D16"/>
    <mergeCell ref="E16:I16"/>
    <mergeCell ref="J16:R16"/>
    <mergeCell ref="V16:Z16"/>
    <mergeCell ref="C17:D17"/>
    <mergeCell ref="E17:I17"/>
    <mergeCell ref="J17:R17"/>
    <mergeCell ref="V17:Z17"/>
    <mergeCell ref="C18:D18"/>
    <mergeCell ref="E18:I18"/>
    <mergeCell ref="J18:R18"/>
    <mergeCell ref="V18:Z18"/>
    <mergeCell ref="A20:Z20"/>
    <mergeCell ref="C24:D24"/>
    <mergeCell ref="E21:I21"/>
    <mergeCell ref="J21:R21"/>
    <mergeCell ref="V21:Z21"/>
    <mergeCell ref="C21:D21"/>
    <mergeCell ref="C22:D22"/>
    <mergeCell ref="E22:I22"/>
    <mergeCell ref="J22:R22"/>
    <mergeCell ref="V22:Z22"/>
    <mergeCell ref="E24:I24"/>
    <mergeCell ref="C23:D23"/>
    <mergeCell ref="E23:I23"/>
    <mergeCell ref="J23:R23"/>
    <mergeCell ref="V23:Z23"/>
    <mergeCell ref="A26:Z26"/>
    <mergeCell ref="J24:R24"/>
    <mergeCell ref="V24:Z24"/>
    <mergeCell ref="A25:Z25"/>
    <mergeCell ref="C29:D29"/>
    <mergeCell ref="E29:I29"/>
    <mergeCell ref="J29:R29"/>
    <mergeCell ref="V29:Z29"/>
    <mergeCell ref="C28:D28"/>
    <mergeCell ref="E28:I28"/>
    <mergeCell ref="J28:R28"/>
    <mergeCell ref="V28:Z28"/>
    <mergeCell ref="C27:D27"/>
    <mergeCell ref="E27:I27"/>
    <mergeCell ref="J27:R27"/>
    <mergeCell ref="V27:Z27"/>
    <mergeCell ref="C30:D30"/>
    <mergeCell ref="E30:I30"/>
    <mergeCell ref="J30:R30"/>
    <mergeCell ref="V30:Z30"/>
    <mergeCell ref="C34:D34"/>
    <mergeCell ref="E34:I34"/>
    <mergeCell ref="J34:R34"/>
    <mergeCell ref="V34:Z34"/>
    <mergeCell ref="A36:Z36"/>
    <mergeCell ref="A32:Z32"/>
    <mergeCell ref="C33:D33"/>
    <mergeCell ref="E33:I33"/>
    <mergeCell ref="J33:R33"/>
    <mergeCell ref="V33:Z33"/>
    <mergeCell ref="J37:R37"/>
    <mergeCell ref="V37:Z37"/>
    <mergeCell ref="C38:D38"/>
    <mergeCell ref="E38:I38"/>
    <mergeCell ref="J38:R38"/>
    <mergeCell ref="V38:Z38"/>
    <mergeCell ref="C37:D37"/>
    <mergeCell ref="E37:I37"/>
  </mergeCells>
  <printOptions horizontalCentered="1" verticalCentered="1"/>
  <pageMargins left="0.7" right="0.7" top="0.27" bottom="1.25" header="0.18" footer="0.3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70"/>
  <sheetViews>
    <sheetView workbookViewId="0">
      <selection activeCell="J9" sqref="J9"/>
    </sheetView>
  </sheetViews>
  <sheetFormatPr baseColWidth="10" defaultRowHeight="15" x14ac:dyDescent="0.25"/>
  <cols>
    <col min="1" max="1" width="11" style="72"/>
    <col min="2" max="2" width="9.25" style="72" customWidth="1"/>
    <col min="3" max="3" width="17.125" style="72" customWidth="1"/>
    <col min="4" max="4" width="9.75" style="72" customWidth="1"/>
    <col min="5" max="5" width="18.5" style="72" customWidth="1"/>
    <col min="6" max="6" width="9" style="72" customWidth="1"/>
    <col min="7" max="7" width="20.375" style="72" customWidth="1"/>
    <col min="8" max="16384" width="11" style="72"/>
  </cols>
  <sheetData>
    <row r="9" spans="2:7" ht="18.75" x14ac:dyDescent="0.3">
      <c r="B9" s="116" t="s">
        <v>125</v>
      </c>
      <c r="C9" s="117"/>
      <c r="D9" s="116"/>
      <c r="E9" s="116"/>
      <c r="F9" s="116"/>
      <c r="G9" s="116"/>
    </row>
    <row r="10" spans="2:7" ht="15.75" x14ac:dyDescent="0.25">
      <c r="C10" s="115"/>
    </row>
    <row r="11" spans="2:7" ht="15.75" thickBot="1" x14ac:dyDescent="0.3">
      <c r="B11" s="73" t="s">
        <v>126</v>
      </c>
    </row>
    <row r="12" spans="2:7" x14ac:dyDescent="0.25">
      <c r="B12" s="114" t="s">
        <v>124</v>
      </c>
      <c r="C12" s="112"/>
      <c r="D12" s="113" t="s">
        <v>123</v>
      </c>
      <c r="E12" s="112"/>
      <c r="F12" s="113" t="s">
        <v>122</v>
      </c>
      <c r="G12" s="112"/>
    </row>
    <row r="13" spans="2:7" x14ac:dyDescent="0.25">
      <c r="B13" s="93" t="s">
        <v>121</v>
      </c>
      <c r="C13" s="92" t="s">
        <v>100</v>
      </c>
      <c r="D13" s="111" t="s">
        <v>121</v>
      </c>
      <c r="E13" s="92" t="s">
        <v>129</v>
      </c>
      <c r="F13" s="111" t="s">
        <v>121</v>
      </c>
      <c r="G13" s="92" t="s">
        <v>70</v>
      </c>
    </row>
    <row r="14" spans="2:7" x14ac:dyDescent="0.25">
      <c r="B14" s="93" t="s">
        <v>120</v>
      </c>
      <c r="C14" s="92" t="s">
        <v>98</v>
      </c>
      <c r="D14" s="111" t="s">
        <v>120</v>
      </c>
      <c r="E14" s="92" t="s">
        <v>97</v>
      </c>
      <c r="F14" s="111" t="s">
        <v>120</v>
      </c>
      <c r="G14" s="92" t="s">
        <v>51</v>
      </c>
    </row>
    <row r="15" spans="2:7" x14ac:dyDescent="0.25">
      <c r="B15" s="93" t="s">
        <v>119</v>
      </c>
      <c r="C15" s="92" t="s">
        <v>71</v>
      </c>
      <c r="D15" s="111" t="s">
        <v>119</v>
      </c>
      <c r="E15" s="92" t="s">
        <v>96</v>
      </c>
      <c r="F15" s="111" t="s">
        <v>119</v>
      </c>
      <c r="G15" s="92" t="s">
        <v>101</v>
      </c>
    </row>
    <row r="16" spans="2:7" ht="15.75" thickBot="1" x14ac:dyDescent="0.3">
      <c r="B16" s="91" t="s">
        <v>118</v>
      </c>
      <c r="C16" s="90" t="s">
        <v>94</v>
      </c>
      <c r="D16" s="110" t="s">
        <v>118</v>
      </c>
      <c r="E16" s="90" t="s">
        <v>128</v>
      </c>
      <c r="F16" s="110" t="s">
        <v>118</v>
      </c>
      <c r="G16" s="90" t="s">
        <v>127</v>
      </c>
    </row>
    <row r="18" spans="1:10" ht="15.75" thickBot="1" x14ac:dyDescent="0.3">
      <c r="B18" s="73" t="s">
        <v>117</v>
      </c>
    </row>
    <row r="19" spans="1:10" x14ac:dyDescent="0.25">
      <c r="B19" s="109" t="s">
        <v>63</v>
      </c>
      <c r="C19" s="108" t="s">
        <v>66</v>
      </c>
      <c r="D19" s="107" t="s">
        <v>67</v>
      </c>
    </row>
    <row r="20" spans="1:10" x14ac:dyDescent="0.25">
      <c r="B20" s="93" t="s">
        <v>116</v>
      </c>
      <c r="C20" s="98" t="s">
        <v>115</v>
      </c>
      <c r="D20" s="92" t="s">
        <v>114</v>
      </c>
    </row>
    <row r="21" spans="1:10" ht="15.75" thickBot="1" x14ac:dyDescent="0.3">
      <c r="B21" s="91" t="s">
        <v>113</v>
      </c>
      <c r="C21" s="97" t="s">
        <v>112</v>
      </c>
      <c r="D21" s="90" t="s">
        <v>111</v>
      </c>
    </row>
    <row r="23" spans="1:10" x14ac:dyDescent="0.25">
      <c r="E23" s="73" t="s">
        <v>131</v>
      </c>
    </row>
    <row r="24" spans="1:10" ht="15.75" thickBot="1" x14ac:dyDescent="0.3"/>
    <row r="25" spans="1:10" s="99" customFormat="1" ht="15.75" thickBot="1" x14ac:dyDescent="0.3">
      <c r="A25" s="128" t="s">
        <v>106</v>
      </c>
      <c r="B25" s="127" t="s">
        <v>64</v>
      </c>
      <c r="C25" s="127" t="s">
        <v>65</v>
      </c>
      <c r="D25" s="127" t="s">
        <v>105</v>
      </c>
      <c r="E25" s="127" t="s">
        <v>14</v>
      </c>
      <c r="F25" s="127" t="s">
        <v>85</v>
      </c>
      <c r="G25" s="127" t="s">
        <v>14</v>
      </c>
      <c r="H25" s="127" t="s">
        <v>104</v>
      </c>
      <c r="I25" s="126" t="s">
        <v>103</v>
      </c>
    </row>
    <row r="26" spans="1:10" s="74" customFormat="1" x14ac:dyDescent="0.25">
      <c r="A26" s="125" t="s">
        <v>108</v>
      </c>
      <c r="B26" s="122" t="s">
        <v>107</v>
      </c>
      <c r="C26" s="124">
        <v>0.375</v>
      </c>
      <c r="D26" s="122" t="s">
        <v>126</v>
      </c>
      <c r="E26" s="122" t="s">
        <v>100</v>
      </c>
      <c r="F26" s="123" t="s">
        <v>85</v>
      </c>
      <c r="G26" s="122" t="s">
        <v>94</v>
      </c>
      <c r="H26" s="122" t="s">
        <v>99</v>
      </c>
      <c r="I26" s="121">
        <v>1</v>
      </c>
      <c r="J26" s="120"/>
    </row>
    <row r="27" spans="1:10" s="74" customFormat="1" x14ac:dyDescent="0.25">
      <c r="A27" s="80" t="s">
        <v>108</v>
      </c>
      <c r="B27" s="77" t="s">
        <v>107</v>
      </c>
      <c r="C27" s="106"/>
      <c r="D27" s="77" t="s">
        <v>126</v>
      </c>
      <c r="E27" s="77" t="s">
        <v>98</v>
      </c>
      <c r="F27" s="98" t="s">
        <v>85</v>
      </c>
      <c r="G27" s="77" t="s">
        <v>71</v>
      </c>
      <c r="H27" s="77" t="s">
        <v>99</v>
      </c>
      <c r="I27" s="79">
        <v>2</v>
      </c>
      <c r="J27" s="120"/>
    </row>
    <row r="28" spans="1:10" s="74" customFormat="1" x14ac:dyDescent="0.25">
      <c r="A28" s="80" t="s">
        <v>108</v>
      </c>
      <c r="B28" s="77" t="s">
        <v>107</v>
      </c>
      <c r="C28" s="77"/>
      <c r="D28" s="77" t="s">
        <v>126</v>
      </c>
      <c r="E28" s="77" t="s">
        <v>129</v>
      </c>
      <c r="F28" s="98" t="s">
        <v>85</v>
      </c>
      <c r="G28" s="77" t="s">
        <v>128</v>
      </c>
      <c r="H28" s="77" t="s">
        <v>95</v>
      </c>
      <c r="I28" s="79">
        <v>3</v>
      </c>
      <c r="J28" s="120" t="s">
        <v>130</v>
      </c>
    </row>
    <row r="29" spans="1:10" s="74" customFormat="1" x14ac:dyDescent="0.25">
      <c r="A29" s="80" t="s">
        <v>108</v>
      </c>
      <c r="B29" s="77" t="s">
        <v>107</v>
      </c>
      <c r="C29" s="77"/>
      <c r="D29" s="77" t="s">
        <v>126</v>
      </c>
      <c r="E29" s="77" t="s">
        <v>97</v>
      </c>
      <c r="F29" s="98" t="s">
        <v>85</v>
      </c>
      <c r="G29" s="77" t="s">
        <v>96</v>
      </c>
      <c r="H29" s="77" t="s">
        <v>95</v>
      </c>
      <c r="I29" s="79">
        <v>4</v>
      </c>
    </row>
    <row r="30" spans="1:10" s="74" customFormat="1" x14ac:dyDescent="0.25">
      <c r="A30" s="80" t="s">
        <v>108</v>
      </c>
      <c r="B30" s="77" t="s">
        <v>107</v>
      </c>
      <c r="C30" s="77"/>
      <c r="D30" s="77" t="s">
        <v>126</v>
      </c>
      <c r="E30" s="77" t="s">
        <v>70</v>
      </c>
      <c r="F30" s="98" t="s">
        <v>85</v>
      </c>
      <c r="G30" s="77" t="s">
        <v>127</v>
      </c>
      <c r="H30" s="77" t="s">
        <v>89</v>
      </c>
      <c r="I30" s="79">
        <v>5</v>
      </c>
    </row>
    <row r="31" spans="1:10" s="74" customFormat="1" x14ac:dyDescent="0.25">
      <c r="A31" s="80" t="s">
        <v>108</v>
      </c>
      <c r="B31" s="77" t="s">
        <v>107</v>
      </c>
      <c r="C31" s="77"/>
      <c r="D31" s="77" t="s">
        <v>126</v>
      </c>
      <c r="E31" s="77" t="s">
        <v>72</v>
      </c>
      <c r="F31" s="98" t="s">
        <v>85</v>
      </c>
      <c r="G31" s="77" t="s">
        <v>101</v>
      </c>
      <c r="H31" s="77" t="s">
        <v>89</v>
      </c>
      <c r="I31" s="79">
        <v>6</v>
      </c>
    </row>
    <row r="32" spans="1:10" s="74" customFormat="1" x14ac:dyDescent="0.25">
      <c r="A32" s="80" t="s">
        <v>108</v>
      </c>
      <c r="B32" s="77" t="s">
        <v>107</v>
      </c>
      <c r="C32" s="77"/>
      <c r="D32" s="77" t="s">
        <v>126</v>
      </c>
      <c r="E32" s="77" t="s">
        <v>100</v>
      </c>
      <c r="F32" s="98" t="s">
        <v>85</v>
      </c>
      <c r="G32" s="77" t="s">
        <v>71</v>
      </c>
      <c r="H32" s="77" t="s">
        <v>99</v>
      </c>
      <c r="I32" s="79">
        <v>7</v>
      </c>
    </row>
    <row r="33" spans="1:9" s="74" customFormat="1" x14ac:dyDescent="0.25">
      <c r="A33" s="80" t="s">
        <v>108</v>
      </c>
      <c r="B33" s="77" t="s">
        <v>107</v>
      </c>
      <c r="C33" s="77"/>
      <c r="D33" s="77" t="s">
        <v>126</v>
      </c>
      <c r="E33" s="77" t="s">
        <v>98</v>
      </c>
      <c r="F33" s="98" t="s">
        <v>85</v>
      </c>
      <c r="G33" s="77" t="s">
        <v>94</v>
      </c>
      <c r="H33" s="77" t="s">
        <v>99</v>
      </c>
      <c r="I33" s="79">
        <v>8</v>
      </c>
    </row>
    <row r="34" spans="1:9" s="74" customFormat="1" ht="15.75" thickBot="1" x14ac:dyDescent="0.3">
      <c r="A34" s="78" t="s">
        <v>108</v>
      </c>
      <c r="B34" s="76" t="s">
        <v>107</v>
      </c>
      <c r="C34" s="76"/>
      <c r="D34" s="76" t="s">
        <v>126</v>
      </c>
      <c r="E34" s="76" t="s">
        <v>129</v>
      </c>
      <c r="F34" s="97" t="s">
        <v>85</v>
      </c>
      <c r="G34" s="76" t="s">
        <v>96</v>
      </c>
      <c r="H34" s="76" t="s">
        <v>95</v>
      </c>
      <c r="I34" s="75">
        <v>9</v>
      </c>
    </row>
    <row r="35" spans="1:9" s="74" customFormat="1" ht="13.5" thickBot="1" x14ac:dyDescent="0.25"/>
    <row r="36" spans="1:9" s="99" customFormat="1" x14ac:dyDescent="0.25">
      <c r="A36" s="102" t="s">
        <v>106</v>
      </c>
      <c r="B36" s="101" t="s">
        <v>64</v>
      </c>
      <c r="C36" s="101" t="s">
        <v>65</v>
      </c>
      <c r="D36" s="101" t="s">
        <v>105</v>
      </c>
      <c r="E36" s="101" t="s">
        <v>14</v>
      </c>
      <c r="F36" s="101" t="s">
        <v>85</v>
      </c>
      <c r="G36" s="101" t="s">
        <v>14</v>
      </c>
      <c r="H36" s="101" t="s">
        <v>104</v>
      </c>
      <c r="I36" s="100" t="s">
        <v>103</v>
      </c>
    </row>
    <row r="37" spans="1:9" s="74" customFormat="1" x14ac:dyDescent="0.25">
      <c r="A37" s="80" t="s">
        <v>102</v>
      </c>
      <c r="B37" s="77" t="s">
        <v>92</v>
      </c>
      <c r="C37" s="85">
        <v>0.375</v>
      </c>
      <c r="D37" s="77" t="s">
        <v>126</v>
      </c>
      <c r="E37" s="77" t="s">
        <v>97</v>
      </c>
      <c r="F37" s="98" t="s">
        <v>85</v>
      </c>
      <c r="G37" s="77" t="s">
        <v>128</v>
      </c>
      <c r="H37" s="77" t="s">
        <v>95</v>
      </c>
      <c r="I37" s="79">
        <v>10</v>
      </c>
    </row>
    <row r="38" spans="1:9" s="74" customFormat="1" x14ac:dyDescent="0.25">
      <c r="A38" s="80" t="s">
        <v>102</v>
      </c>
      <c r="B38" s="77" t="s">
        <v>92</v>
      </c>
      <c r="C38" s="77"/>
      <c r="D38" s="77" t="s">
        <v>126</v>
      </c>
      <c r="E38" s="77" t="s">
        <v>70</v>
      </c>
      <c r="F38" s="98" t="s">
        <v>85</v>
      </c>
      <c r="G38" s="77" t="s">
        <v>101</v>
      </c>
      <c r="H38" s="77" t="s">
        <v>89</v>
      </c>
      <c r="I38" s="79">
        <v>11</v>
      </c>
    </row>
    <row r="39" spans="1:9" s="74" customFormat="1" x14ac:dyDescent="0.25">
      <c r="A39" s="80" t="s">
        <v>102</v>
      </c>
      <c r="B39" s="77" t="s">
        <v>92</v>
      </c>
      <c r="C39" s="77"/>
      <c r="D39" s="77" t="s">
        <v>126</v>
      </c>
      <c r="E39" s="77" t="s">
        <v>51</v>
      </c>
      <c r="F39" s="98" t="s">
        <v>85</v>
      </c>
      <c r="G39" s="77" t="s">
        <v>127</v>
      </c>
      <c r="H39" s="77" t="s">
        <v>89</v>
      </c>
      <c r="I39" s="79">
        <v>12</v>
      </c>
    </row>
    <row r="40" spans="1:9" s="74" customFormat="1" x14ac:dyDescent="0.25">
      <c r="A40" s="80" t="s">
        <v>102</v>
      </c>
      <c r="B40" s="77" t="s">
        <v>92</v>
      </c>
      <c r="C40" s="77"/>
      <c r="D40" s="77" t="s">
        <v>126</v>
      </c>
      <c r="E40" s="77" t="s">
        <v>100</v>
      </c>
      <c r="F40" s="98" t="s">
        <v>85</v>
      </c>
      <c r="G40" s="77" t="s">
        <v>98</v>
      </c>
      <c r="H40" s="77" t="s">
        <v>99</v>
      </c>
      <c r="I40" s="79">
        <v>13</v>
      </c>
    </row>
    <row r="41" spans="1:9" s="74" customFormat="1" x14ac:dyDescent="0.25">
      <c r="A41" s="80" t="s">
        <v>93</v>
      </c>
      <c r="B41" s="77" t="s">
        <v>92</v>
      </c>
      <c r="C41" s="77"/>
      <c r="D41" s="77" t="s">
        <v>126</v>
      </c>
      <c r="E41" s="77" t="s">
        <v>71</v>
      </c>
      <c r="F41" s="98" t="s">
        <v>85</v>
      </c>
      <c r="G41" s="77" t="s">
        <v>94</v>
      </c>
      <c r="H41" s="77" t="s">
        <v>99</v>
      </c>
      <c r="I41" s="79">
        <v>14</v>
      </c>
    </row>
    <row r="42" spans="1:9" s="74" customFormat="1" x14ac:dyDescent="0.25">
      <c r="A42" s="80" t="s">
        <v>93</v>
      </c>
      <c r="B42" s="77" t="s">
        <v>92</v>
      </c>
      <c r="C42" s="77"/>
      <c r="D42" s="77" t="s">
        <v>126</v>
      </c>
      <c r="E42" s="77" t="s">
        <v>129</v>
      </c>
      <c r="F42" s="98" t="s">
        <v>85</v>
      </c>
      <c r="G42" s="77" t="s">
        <v>97</v>
      </c>
      <c r="H42" s="77" t="s">
        <v>95</v>
      </c>
      <c r="I42" s="79">
        <v>15</v>
      </c>
    </row>
    <row r="43" spans="1:9" s="74" customFormat="1" x14ac:dyDescent="0.25">
      <c r="A43" s="80" t="s">
        <v>93</v>
      </c>
      <c r="B43" s="77" t="s">
        <v>92</v>
      </c>
      <c r="C43" s="77"/>
      <c r="D43" s="77" t="s">
        <v>126</v>
      </c>
      <c r="E43" s="77" t="s">
        <v>96</v>
      </c>
      <c r="F43" s="98" t="s">
        <v>85</v>
      </c>
      <c r="G43" s="77" t="s">
        <v>128</v>
      </c>
      <c r="H43" s="77" t="s">
        <v>95</v>
      </c>
      <c r="I43" s="79">
        <v>16</v>
      </c>
    </row>
    <row r="44" spans="1:9" s="74" customFormat="1" x14ac:dyDescent="0.25">
      <c r="A44" s="80" t="s">
        <v>93</v>
      </c>
      <c r="B44" s="77" t="s">
        <v>92</v>
      </c>
      <c r="C44" s="77"/>
      <c r="D44" s="77" t="s">
        <v>126</v>
      </c>
      <c r="E44" s="77" t="s">
        <v>70</v>
      </c>
      <c r="F44" s="98" t="s">
        <v>85</v>
      </c>
      <c r="G44" s="77" t="s">
        <v>51</v>
      </c>
      <c r="H44" s="77" t="s">
        <v>89</v>
      </c>
      <c r="I44" s="79">
        <v>17</v>
      </c>
    </row>
    <row r="45" spans="1:9" s="74" customFormat="1" ht="15.75" thickBot="1" x14ac:dyDescent="0.3">
      <c r="A45" s="78" t="s">
        <v>93</v>
      </c>
      <c r="B45" s="76" t="s">
        <v>92</v>
      </c>
      <c r="C45" s="76"/>
      <c r="D45" s="76" t="s">
        <v>126</v>
      </c>
      <c r="E45" s="76" t="s">
        <v>101</v>
      </c>
      <c r="F45" s="97" t="s">
        <v>85</v>
      </c>
      <c r="G45" s="76" t="s">
        <v>127</v>
      </c>
      <c r="H45" s="76" t="s">
        <v>89</v>
      </c>
      <c r="I45" s="75">
        <v>18</v>
      </c>
    </row>
    <row r="47" spans="1:9" ht="15.75" thickBot="1" x14ac:dyDescent="0.3">
      <c r="A47" s="96" t="s">
        <v>88</v>
      </c>
    </row>
    <row r="48" spans="1:9" x14ac:dyDescent="0.25">
      <c r="A48" s="95">
        <v>1</v>
      </c>
      <c r="B48" s="94" t="s">
        <v>87</v>
      </c>
    </row>
    <row r="49" spans="1:8" x14ac:dyDescent="0.25">
      <c r="A49" s="93">
        <v>2</v>
      </c>
      <c r="B49" s="92" t="s">
        <v>87</v>
      </c>
    </row>
    <row r="50" spans="1:8" x14ac:dyDescent="0.25">
      <c r="A50" s="93">
        <v>3</v>
      </c>
      <c r="B50" s="92"/>
    </row>
    <row r="51" spans="1:8" x14ac:dyDescent="0.25">
      <c r="A51" s="93">
        <v>4</v>
      </c>
      <c r="B51" s="92"/>
    </row>
    <row r="52" spans="1:8" x14ac:dyDescent="0.25">
      <c r="A52" s="93">
        <v>5</v>
      </c>
      <c r="B52" s="92"/>
    </row>
    <row r="53" spans="1:8" ht="15.75" thickBot="1" x14ac:dyDescent="0.3">
      <c r="A53" s="91">
        <v>6</v>
      </c>
      <c r="B53" s="90"/>
    </row>
    <row r="54" spans="1:8" x14ac:dyDescent="0.25">
      <c r="A54" s="86"/>
      <c r="B54" s="86"/>
    </row>
    <row r="55" spans="1:8" x14ac:dyDescent="0.25">
      <c r="A55" s="86"/>
      <c r="B55" s="86"/>
      <c r="C55" s="73" t="s">
        <v>86</v>
      </c>
    </row>
    <row r="56" spans="1:8" ht="15.75" thickBot="1" x14ac:dyDescent="0.3"/>
    <row r="57" spans="1:8" s="99" customFormat="1" x14ac:dyDescent="0.25">
      <c r="A57" s="89"/>
      <c r="B57" s="88"/>
      <c r="C57" s="88"/>
      <c r="D57" s="88"/>
      <c r="E57" s="88" t="s">
        <v>73</v>
      </c>
      <c r="F57" s="88"/>
      <c r="G57" s="88"/>
      <c r="H57" s="87"/>
    </row>
    <row r="58" spans="1:8" s="74" customFormat="1" x14ac:dyDescent="0.25">
      <c r="A58" s="80" t="s">
        <v>78</v>
      </c>
      <c r="B58" s="77" t="s">
        <v>77</v>
      </c>
      <c r="C58" s="85">
        <v>0.375</v>
      </c>
      <c r="D58" s="77" t="s">
        <v>126</v>
      </c>
      <c r="E58" s="77">
        <v>3</v>
      </c>
      <c r="F58" s="98" t="s">
        <v>85</v>
      </c>
      <c r="G58" s="77">
        <v>6</v>
      </c>
      <c r="H58" s="79">
        <v>19</v>
      </c>
    </row>
    <row r="59" spans="1:8" s="74" customFormat="1" ht="15.75" thickBot="1" x14ac:dyDescent="0.3">
      <c r="A59" s="78" t="s">
        <v>78</v>
      </c>
      <c r="B59" s="77" t="s">
        <v>77</v>
      </c>
      <c r="C59" s="76"/>
      <c r="D59" s="76"/>
      <c r="E59" s="76">
        <v>4</v>
      </c>
      <c r="F59" s="97" t="s">
        <v>85</v>
      </c>
      <c r="G59" s="76">
        <v>5</v>
      </c>
      <c r="H59" s="75">
        <v>20</v>
      </c>
    </row>
    <row r="60" spans="1:8" ht="15.75" thickBot="1" x14ac:dyDescent="0.3">
      <c r="A60" s="81"/>
      <c r="B60" s="81"/>
      <c r="C60" s="81"/>
      <c r="F60" s="99"/>
    </row>
    <row r="61" spans="1:8" x14ac:dyDescent="0.25">
      <c r="A61" s="84"/>
      <c r="B61" s="83"/>
      <c r="C61" s="83"/>
      <c r="D61" s="119"/>
      <c r="E61" s="119" t="s">
        <v>68</v>
      </c>
      <c r="F61" s="119"/>
      <c r="G61" s="119"/>
      <c r="H61" s="118"/>
    </row>
    <row r="62" spans="1:8" s="99" customFormat="1" x14ac:dyDescent="0.25">
      <c r="A62" s="80" t="s">
        <v>78</v>
      </c>
      <c r="B62" s="77" t="s">
        <v>77</v>
      </c>
      <c r="C62" s="77"/>
      <c r="D62" s="77" t="s">
        <v>126</v>
      </c>
      <c r="E62" s="77" t="s">
        <v>84</v>
      </c>
      <c r="F62" s="77" t="s">
        <v>20</v>
      </c>
      <c r="G62" s="77" t="s">
        <v>83</v>
      </c>
      <c r="H62" s="79">
        <v>21</v>
      </c>
    </row>
    <row r="63" spans="1:8" s="99" customFormat="1" ht="15.75" thickBot="1" x14ac:dyDescent="0.3">
      <c r="A63" s="78" t="s">
        <v>78</v>
      </c>
      <c r="B63" s="77" t="s">
        <v>77</v>
      </c>
      <c r="C63" s="76"/>
      <c r="D63" s="76" t="s">
        <v>126</v>
      </c>
      <c r="E63" s="76" t="s">
        <v>82</v>
      </c>
      <c r="F63" s="76" t="s">
        <v>20</v>
      </c>
      <c r="G63" s="76" t="s">
        <v>81</v>
      </c>
      <c r="H63" s="75">
        <v>22</v>
      </c>
    </row>
    <row r="64" spans="1:8" ht="15.75" thickBot="1" x14ac:dyDescent="0.3">
      <c r="A64" s="81"/>
      <c r="B64" s="81"/>
      <c r="C64" s="81"/>
      <c r="D64" s="81"/>
      <c r="E64" s="81"/>
      <c r="F64" s="81"/>
      <c r="G64" s="81"/>
      <c r="H64" s="81"/>
    </row>
    <row r="65" spans="1:8" x14ac:dyDescent="0.25">
      <c r="A65" s="84"/>
      <c r="B65" s="83"/>
      <c r="C65" s="83"/>
      <c r="D65" s="83"/>
      <c r="E65" s="83" t="s">
        <v>80</v>
      </c>
      <c r="F65" s="83"/>
      <c r="G65" s="83"/>
      <c r="H65" s="82"/>
    </row>
    <row r="66" spans="1:8" s="99" customFormat="1" x14ac:dyDescent="0.25">
      <c r="A66" s="80" t="s">
        <v>78</v>
      </c>
      <c r="B66" s="77" t="s">
        <v>77</v>
      </c>
      <c r="C66" s="77" t="s">
        <v>79</v>
      </c>
      <c r="D66" s="77" t="s">
        <v>126</v>
      </c>
      <c r="E66" s="77"/>
      <c r="F66" s="77" t="s">
        <v>20</v>
      </c>
      <c r="G66" s="77"/>
      <c r="H66" s="79">
        <v>23</v>
      </c>
    </row>
    <row r="67" spans="1:8" s="99" customFormat="1" ht="15.75" thickBot="1" x14ac:dyDescent="0.3">
      <c r="A67" s="78" t="s">
        <v>78</v>
      </c>
      <c r="B67" s="77" t="s">
        <v>77</v>
      </c>
      <c r="C67" s="76" t="s">
        <v>69</v>
      </c>
      <c r="D67" s="76" t="s">
        <v>126</v>
      </c>
      <c r="E67" s="76"/>
      <c r="F67" s="76" t="s">
        <v>20</v>
      </c>
      <c r="G67" s="76"/>
      <c r="H67" s="75">
        <v>24</v>
      </c>
    </row>
    <row r="69" spans="1:8" x14ac:dyDescent="0.25">
      <c r="A69" s="73" t="s">
        <v>75</v>
      </c>
      <c r="B69" s="73"/>
    </row>
    <row r="70" spans="1:8" x14ac:dyDescent="0.25">
      <c r="A70" s="73" t="s">
        <v>74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70"/>
  <sheetViews>
    <sheetView workbookViewId="0">
      <selection activeCell="J16" sqref="J16"/>
    </sheetView>
  </sheetViews>
  <sheetFormatPr baseColWidth="10" defaultRowHeight="15" x14ac:dyDescent="0.25"/>
  <cols>
    <col min="1" max="1" width="11" style="72"/>
    <col min="2" max="2" width="9.75" style="72" customWidth="1"/>
    <col min="3" max="3" width="19" style="72" customWidth="1"/>
    <col min="4" max="4" width="9.5" style="72" customWidth="1"/>
    <col min="5" max="5" width="18.375" style="72" customWidth="1"/>
    <col min="6" max="6" width="8.375" style="72" customWidth="1"/>
    <col min="7" max="7" width="19.375" style="72" bestFit="1" customWidth="1"/>
    <col min="8" max="16384" width="11" style="72"/>
  </cols>
  <sheetData>
    <row r="9" spans="2:7" ht="18.75" x14ac:dyDescent="0.3">
      <c r="B9" s="116" t="s">
        <v>125</v>
      </c>
      <c r="C9" s="117"/>
      <c r="D9" s="116"/>
      <c r="E9" s="116"/>
      <c r="F9" s="116"/>
      <c r="G9" s="116"/>
    </row>
    <row r="10" spans="2:7" ht="15.75" x14ac:dyDescent="0.25">
      <c r="C10" s="115"/>
    </row>
    <row r="11" spans="2:7" ht="15.75" thickBot="1" x14ac:dyDescent="0.3">
      <c r="B11" s="73" t="s">
        <v>76</v>
      </c>
    </row>
    <row r="12" spans="2:7" x14ac:dyDescent="0.25">
      <c r="B12" s="114" t="s">
        <v>124</v>
      </c>
      <c r="C12" s="112"/>
      <c r="D12" s="113" t="s">
        <v>123</v>
      </c>
      <c r="E12" s="112"/>
      <c r="F12" s="113" t="s">
        <v>122</v>
      </c>
      <c r="G12" s="112"/>
    </row>
    <row r="13" spans="2:7" x14ac:dyDescent="0.25">
      <c r="B13" s="93" t="s">
        <v>121</v>
      </c>
      <c r="C13" s="92" t="s">
        <v>101</v>
      </c>
      <c r="D13" s="111" t="s">
        <v>121</v>
      </c>
      <c r="E13" s="92" t="s">
        <v>98</v>
      </c>
      <c r="F13" s="111" t="s">
        <v>121</v>
      </c>
      <c r="G13" s="92" t="s">
        <v>94</v>
      </c>
    </row>
    <row r="14" spans="2:7" x14ac:dyDescent="0.25">
      <c r="B14" s="93" t="s">
        <v>120</v>
      </c>
      <c r="C14" s="92" t="s">
        <v>70</v>
      </c>
      <c r="D14" s="111" t="s">
        <v>120</v>
      </c>
      <c r="E14" s="92" t="s">
        <v>97</v>
      </c>
      <c r="F14" s="111" t="s">
        <v>120</v>
      </c>
      <c r="G14" s="92" t="s">
        <v>51</v>
      </c>
    </row>
    <row r="15" spans="2:7" x14ac:dyDescent="0.25">
      <c r="B15" s="93" t="s">
        <v>119</v>
      </c>
      <c r="C15" s="92" t="s">
        <v>56</v>
      </c>
      <c r="D15" s="111" t="s">
        <v>119</v>
      </c>
      <c r="E15" s="92" t="s">
        <v>96</v>
      </c>
      <c r="F15" s="111" t="s">
        <v>119</v>
      </c>
      <c r="G15" s="92" t="s">
        <v>57</v>
      </c>
    </row>
    <row r="16" spans="2:7" ht="15.75" thickBot="1" x14ac:dyDescent="0.3">
      <c r="B16" s="91" t="s">
        <v>118</v>
      </c>
      <c r="C16" s="90" t="s">
        <v>100</v>
      </c>
      <c r="D16" s="110" t="s">
        <v>118</v>
      </c>
      <c r="E16" s="90" t="s">
        <v>59</v>
      </c>
      <c r="F16" s="110" t="s">
        <v>118</v>
      </c>
      <c r="G16" s="90" t="s">
        <v>90</v>
      </c>
    </row>
    <row r="18" spans="1:9" ht="15.75" thickBot="1" x14ac:dyDescent="0.3">
      <c r="B18" s="73" t="s">
        <v>117</v>
      </c>
    </row>
    <row r="19" spans="1:9" x14ac:dyDescent="0.25">
      <c r="B19" s="109" t="s">
        <v>63</v>
      </c>
      <c r="C19" s="108" t="s">
        <v>66</v>
      </c>
      <c r="D19" s="107" t="s">
        <v>67</v>
      </c>
    </row>
    <row r="20" spans="1:9" x14ac:dyDescent="0.25">
      <c r="B20" s="93" t="s">
        <v>116</v>
      </c>
      <c r="C20" s="98" t="s">
        <v>115</v>
      </c>
      <c r="D20" s="92" t="s">
        <v>114</v>
      </c>
    </row>
    <row r="21" spans="1:9" ht="15.75" thickBot="1" x14ac:dyDescent="0.3">
      <c r="B21" s="91" t="s">
        <v>113</v>
      </c>
      <c r="C21" s="97" t="s">
        <v>112</v>
      </c>
      <c r="D21" s="90" t="s">
        <v>111</v>
      </c>
    </row>
    <row r="23" spans="1:9" x14ac:dyDescent="0.25">
      <c r="E23" s="73" t="s">
        <v>110</v>
      </c>
    </row>
    <row r="24" spans="1:9" ht="15.75" thickBot="1" x14ac:dyDescent="0.3"/>
    <row r="25" spans="1:9" s="99" customFormat="1" x14ac:dyDescent="0.25">
      <c r="A25" s="102" t="s">
        <v>106</v>
      </c>
      <c r="B25" s="101" t="s">
        <v>64</v>
      </c>
      <c r="C25" s="101" t="s">
        <v>65</v>
      </c>
      <c r="D25" s="101" t="s">
        <v>105</v>
      </c>
      <c r="E25" s="101" t="s">
        <v>14</v>
      </c>
      <c r="F25" s="101" t="s">
        <v>85</v>
      </c>
      <c r="G25" s="101" t="s">
        <v>14</v>
      </c>
      <c r="H25" s="101" t="s">
        <v>104</v>
      </c>
      <c r="I25" s="100" t="s">
        <v>103</v>
      </c>
    </row>
    <row r="26" spans="1:9" s="74" customFormat="1" x14ac:dyDescent="0.25">
      <c r="A26" s="80" t="s">
        <v>108</v>
      </c>
      <c r="B26" s="77" t="s">
        <v>107</v>
      </c>
      <c r="C26" s="85">
        <v>0.375</v>
      </c>
      <c r="D26" s="77" t="s">
        <v>76</v>
      </c>
      <c r="E26" s="77" t="s">
        <v>101</v>
      </c>
      <c r="F26" s="98" t="s">
        <v>85</v>
      </c>
      <c r="G26" s="77" t="s">
        <v>100</v>
      </c>
      <c r="H26" s="77" t="s">
        <v>99</v>
      </c>
      <c r="I26" s="79">
        <v>1</v>
      </c>
    </row>
    <row r="27" spans="1:9" s="74" customFormat="1" x14ac:dyDescent="0.25">
      <c r="A27" s="80" t="s">
        <v>108</v>
      </c>
      <c r="B27" s="77" t="s">
        <v>107</v>
      </c>
      <c r="C27" s="106"/>
      <c r="D27" s="104" t="s">
        <v>76</v>
      </c>
      <c r="E27" s="104" t="s">
        <v>70</v>
      </c>
      <c r="F27" s="105" t="s">
        <v>85</v>
      </c>
      <c r="G27" s="104" t="s">
        <v>56</v>
      </c>
      <c r="H27" s="104" t="s">
        <v>99</v>
      </c>
      <c r="I27" s="103">
        <v>2</v>
      </c>
    </row>
    <row r="28" spans="1:9" s="74" customFormat="1" x14ac:dyDescent="0.25">
      <c r="A28" s="80" t="s">
        <v>108</v>
      </c>
      <c r="B28" s="77" t="s">
        <v>107</v>
      </c>
      <c r="C28" s="77"/>
      <c r="D28" s="77" t="s">
        <v>76</v>
      </c>
      <c r="E28" s="77" t="s">
        <v>98</v>
      </c>
      <c r="F28" s="98" t="s">
        <v>85</v>
      </c>
      <c r="G28" s="77" t="s">
        <v>59</v>
      </c>
      <c r="H28" s="77" t="s">
        <v>95</v>
      </c>
      <c r="I28" s="79">
        <v>3</v>
      </c>
    </row>
    <row r="29" spans="1:9" s="74" customFormat="1" x14ac:dyDescent="0.25">
      <c r="A29" s="80" t="s">
        <v>108</v>
      </c>
      <c r="B29" s="77" t="s">
        <v>107</v>
      </c>
      <c r="C29" s="77"/>
      <c r="D29" s="77" t="s">
        <v>76</v>
      </c>
      <c r="E29" s="77" t="s">
        <v>109</v>
      </c>
      <c r="F29" s="98" t="s">
        <v>85</v>
      </c>
      <c r="G29" s="77" t="s">
        <v>96</v>
      </c>
      <c r="H29" s="77" t="s">
        <v>95</v>
      </c>
      <c r="I29" s="79">
        <v>4</v>
      </c>
    </row>
    <row r="30" spans="1:9" s="74" customFormat="1" x14ac:dyDescent="0.25">
      <c r="A30" s="80" t="s">
        <v>108</v>
      </c>
      <c r="B30" s="77" t="s">
        <v>107</v>
      </c>
      <c r="C30" s="77"/>
      <c r="D30" s="77" t="s">
        <v>76</v>
      </c>
      <c r="E30" s="77" t="s">
        <v>94</v>
      </c>
      <c r="F30" s="98" t="s">
        <v>85</v>
      </c>
      <c r="G30" s="77" t="s">
        <v>90</v>
      </c>
      <c r="H30" s="77" t="s">
        <v>89</v>
      </c>
      <c r="I30" s="79">
        <v>5</v>
      </c>
    </row>
    <row r="31" spans="1:9" s="74" customFormat="1" x14ac:dyDescent="0.25">
      <c r="A31" s="80" t="s">
        <v>108</v>
      </c>
      <c r="B31" s="77" t="s">
        <v>107</v>
      </c>
      <c r="C31" s="77"/>
      <c r="D31" s="77" t="s">
        <v>76</v>
      </c>
      <c r="E31" s="77" t="s">
        <v>51</v>
      </c>
      <c r="F31" s="98" t="s">
        <v>85</v>
      </c>
      <c r="G31" s="77" t="s">
        <v>57</v>
      </c>
      <c r="H31" s="77" t="s">
        <v>89</v>
      </c>
      <c r="I31" s="79">
        <v>6</v>
      </c>
    </row>
    <row r="32" spans="1:9" s="74" customFormat="1" x14ac:dyDescent="0.25">
      <c r="A32" s="80" t="s">
        <v>108</v>
      </c>
      <c r="B32" s="77" t="s">
        <v>107</v>
      </c>
      <c r="C32" s="77"/>
      <c r="D32" s="77" t="s">
        <v>76</v>
      </c>
      <c r="E32" s="77" t="s">
        <v>101</v>
      </c>
      <c r="F32" s="98" t="s">
        <v>85</v>
      </c>
      <c r="G32" s="77" t="s">
        <v>56</v>
      </c>
      <c r="H32" s="77" t="s">
        <v>99</v>
      </c>
      <c r="I32" s="79">
        <v>7</v>
      </c>
    </row>
    <row r="33" spans="1:9" s="74" customFormat="1" x14ac:dyDescent="0.25">
      <c r="A33" s="80" t="s">
        <v>108</v>
      </c>
      <c r="B33" s="77" t="s">
        <v>107</v>
      </c>
      <c r="C33" s="77"/>
      <c r="D33" s="77" t="s">
        <v>76</v>
      </c>
      <c r="E33" s="77" t="s">
        <v>70</v>
      </c>
      <c r="F33" s="98" t="s">
        <v>85</v>
      </c>
      <c r="G33" s="77" t="s">
        <v>100</v>
      </c>
      <c r="H33" s="77" t="s">
        <v>99</v>
      </c>
      <c r="I33" s="79">
        <v>8</v>
      </c>
    </row>
    <row r="34" spans="1:9" s="74" customFormat="1" x14ac:dyDescent="0.25">
      <c r="A34" s="80" t="s">
        <v>108</v>
      </c>
      <c r="B34" s="77" t="s">
        <v>107</v>
      </c>
      <c r="C34" s="77"/>
      <c r="D34" s="77" t="s">
        <v>76</v>
      </c>
      <c r="E34" s="77" t="s">
        <v>98</v>
      </c>
      <c r="F34" s="98" t="s">
        <v>85</v>
      </c>
      <c r="G34" s="77" t="s">
        <v>96</v>
      </c>
      <c r="H34" s="77" t="s">
        <v>95</v>
      </c>
      <c r="I34" s="79">
        <v>9</v>
      </c>
    </row>
    <row r="35" spans="1:9" s="74" customFormat="1" ht="13.5" thickBot="1" x14ac:dyDescent="0.25"/>
    <row r="36" spans="1:9" s="99" customFormat="1" x14ac:dyDescent="0.25">
      <c r="A36" s="102" t="s">
        <v>106</v>
      </c>
      <c r="B36" s="101" t="s">
        <v>64</v>
      </c>
      <c r="C36" s="101" t="s">
        <v>65</v>
      </c>
      <c r="D36" s="101" t="s">
        <v>105</v>
      </c>
      <c r="E36" s="101" t="s">
        <v>14</v>
      </c>
      <c r="F36" s="101" t="s">
        <v>85</v>
      </c>
      <c r="G36" s="101" t="s">
        <v>14</v>
      </c>
      <c r="H36" s="101" t="s">
        <v>104</v>
      </c>
      <c r="I36" s="100" t="s">
        <v>103</v>
      </c>
    </row>
    <row r="37" spans="1:9" s="74" customFormat="1" x14ac:dyDescent="0.25">
      <c r="A37" s="80" t="s">
        <v>102</v>
      </c>
      <c r="B37" s="77" t="s">
        <v>92</v>
      </c>
      <c r="C37" s="85">
        <v>0.375</v>
      </c>
      <c r="D37" s="77" t="s">
        <v>76</v>
      </c>
      <c r="E37" s="77" t="s">
        <v>97</v>
      </c>
      <c r="F37" s="98" t="s">
        <v>85</v>
      </c>
      <c r="G37" s="77" t="s">
        <v>59</v>
      </c>
      <c r="H37" s="77" t="s">
        <v>95</v>
      </c>
      <c r="I37" s="79">
        <v>10</v>
      </c>
    </row>
    <row r="38" spans="1:9" s="74" customFormat="1" x14ac:dyDescent="0.25">
      <c r="A38" s="80" t="s">
        <v>102</v>
      </c>
      <c r="B38" s="77" t="s">
        <v>92</v>
      </c>
      <c r="C38" s="77"/>
      <c r="D38" s="77" t="s">
        <v>76</v>
      </c>
      <c r="E38" s="77" t="s">
        <v>94</v>
      </c>
      <c r="F38" s="98" t="s">
        <v>85</v>
      </c>
      <c r="G38" s="77" t="s">
        <v>57</v>
      </c>
      <c r="H38" s="77" t="s">
        <v>89</v>
      </c>
      <c r="I38" s="79">
        <v>11</v>
      </c>
    </row>
    <row r="39" spans="1:9" s="74" customFormat="1" x14ac:dyDescent="0.25">
      <c r="A39" s="80" t="s">
        <v>102</v>
      </c>
      <c r="B39" s="77" t="s">
        <v>92</v>
      </c>
      <c r="C39" s="77"/>
      <c r="D39" s="77" t="s">
        <v>76</v>
      </c>
      <c r="E39" s="77" t="s">
        <v>51</v>
      </c>
      <c r="F39" s="98" t="s">
        <v>85</v>
      </c>
      <c r="G39" s="77" t="s">
        <v>90</v>
      </c>
      <c r="H39" s="77" t="s">
        <v>89</v>
      </c>
      <c r="I39" s="79">
        <v>12</v>
      </c>
    </row>
    <row r="40" spans="1:9" s="74" customFormat="1" x14ac:dyDescent="0.25">
      <c r="A40" s="80" t="s">
        <v>102</v>
      </c>
      <c r="B40" s="77" t="s">
        <v>92</v>
      </c>
      <c r="C40" s="77"/>
      <c r="D40" s="77" t="s">
        <v>76</v>
      </c>
      <c r="E40" s="77" t="s">
        <v>101</v>
      </c>
      <c r="F40" s="98" t="s">
        <v>85</v>
      </c>
      <c r="G40" s="77" t="s">
        <v>70</v>
      </c>
      <c r="H40" s="77" t="s">
        <v>99</v>
      </c>
      <c r="I40" s="79">
        <v>13</v>
      </c>
    </row>
    <row r="41" spans="1:9" s="74" customFormat="1" x14ac:dyDescent="0.25">
      <c r="A41" s="80" t="s">
        <v>93</v>
      </c>
      <c r="B41" s="77" t="s">
        <v>92</v>
      </c>
      <c r="C41" s="77"/>
      <c r="D41" s="77" t="s">
        <v>76</v>
      </c>
      <c r="E41" s="77" t="s">
        <v>56</v>
      </c>
      <c r="F41" s="98" t="s">
        <v>85</v>
      </c>
      <c r="G41" s="77" t="s">
        <v>100</v>
      </c>
      <c r="H41" s="77" t="s">
        <v>99</v>
      </c>
      <c r="I41" s="79">
        <v>14</v>
      </c>
    </row>
    <row r="42" spans="1:9" s="74" customFormat="1" x14ac:dyDescent="0.25">
      <c r="A42" s="80" t="s">
        <v>93</v>
      </c>
      <c r="B42" s="77" t="s">
        <v>92</v>
      </c>
      <c r="C42" s="77"/>
      <c r="D42" s="77" t="s">
        <v>76</v>
      </c>
      <c r="E42" s="77" t="s">
        <v>98</v>
      </c>
      <c r="F42" s="98" t="s">
        <v>85</v>
      </c>
      <c r="G42" s="77" t="s">
        <v>97</v>
      </c>
      <c r="H42" s="77" t="s">
        <v>95</v>
      </c>
      <c r="I42" s="79">
        <v>15</v>
      </c>
    </row>
    <row r="43" spans="1:9" s="74" customFormat="1" x14ac:dyDescent="0.25">
      <c r="A43" s="80" t="s">
        <v>93</v>
      </c>
      <c r="B43" s="77" t="s">
        <v>92</v>
      </c>
      <c r="C43" s="77"/>
      <c r="D43" s="77" t="s">
        <v>76</v>
      </c>
      <c r="E43" s="77" t="s">
        <v>96</v>
      </c>
      <c r="F43" s="98" t="s">
        <v>85</v>
      </c>
      <c r="G43" s="77" t="s">
        <v>59</v>
      </c>
      <c r="H43" s="77" t="s">
        <v>95</v>
      </c>
      <c r="I43" s="79">
        <v>16</v>
      </c>
    </row>
    <row r="44" spans="1:9" s="74" customFormat="1" x14ac:dyDescent="0.25">
      <c r="A44" s="80" t="s">
        <v>93</v>
      </c>
      <c r="B44" s="77" t="s">
        <v>92</v>
      </c>
      <c r="C44" s="77"/>
      <c r="D44" s="77" t="s">
        <v>76</v>
      </c>
      <c r="E44" s="77" t="s">
        <v>94</v>
      </c>
      <c r="F44" s="98" t="s">
        <v>85</v>
      </c>
      <c r="G44" s="77" t="s">
        <v>51</v>
      </c>
      <c r="H44" s="77" t="s">
        <v>89</v>
      </c>
      <c r="I44" s="79">
        <v>17</v>
      </c>
    </row>
    <row r="45" spans="1:9" s="74" customFormat="1" ht="15.75" thickBot="1" x14ac:dyDescent="0.3">
      <c r="A45" s="80" t="s">
        <v>93</v>
      </c>
      <c r="B45" s="77" t="s">
        <v>92</v>
      </c>
      <c r="C45" s="76"/>
      <c r="D45" s="76" t="s">
        <v>76</v>
      </c>
      <c r="E45" s="76" t="s">
        <v>91</v>
      </c>
      <c r="F45" s="97" t="s">
        <v>85</v>
      </c>
      <c r="G45" s="76" t="s">
        <v>90</v>
      </c>
      <c r="H45" s="76" t="s">
        <v>89</v>
      </c>
      <c r="I45" s="75">
        <v>18</v>
      </c>
    </row>
    <row r="47" spans="1:9" ht="15.75" thickBot="1" x14ac:dyDescent="0.3">
      <c r="A47" s="96" t="s">
        <v>88</v>
      </c>
    </row>
    <row r="48" spans="1:9" x14ac:dyDescent="0.25">
      <c r="A48" s="95">
        <v>1</v>
      </c>
      <c r="B48" s="94" t="s">
        <v>87</v>
      </c>
    </row>
    <row r="49" spans="1:8" x14ac:dyDescent="0.25">
      <c r="A49" s="93">
        <v>2</v>
      </c>
      <c r="B49" s="92" t="s">
        <v>87</v>
      </c>
    </row>
    <row r="50" spans="1:8" x14ac:dyDescent="0.25">
      <c r="A50" s="93">
        <v>3</v>
      </c>
      <c r="B50" s="92"/>
    </row>
    <row r="51" spans="1:8" x14ac:dyDescent="0.25">
      <c r="A51" s="93">
        <v>4</v>
      </c>
      <c r="B51" s="92"/>
    </row>
    <row r="52" spans="1:8" x14ac:dyDescent="0.25">
      <c r="A52" s="93">
        <v>5</v>
      </c>
      <c r="B52" s="92"/>
    </row>
    <row r="53" spans="1:8" ht="15.75" thickBot="1" x14ac:dyDescent="0.3">
      <c r="A53" s="91">
        <v>6</v>
      </c>
      <c r="B53" s="90"/>
    </row>
    <row r="54" spans="1:8" x14ac:dyDescent="0.25">
      <c r="A54" s="86"/>
      <c r="B54" s="86"/>
    </row>
    <row r="55" spans="1:8" x14ac:dyDescent="0.25">
      <c r="A55" s="86"/>
      <c r="B55" s="86"/>
      <c r="C55" s="73" t="s">
        <v>86</v>
      </c>
    </row>
    <row r="56" spans="1:8" ht="15.75" thickBot="1" x14ac:dyDescent="0.3"/>
    <row r="57" spans="1:8" s="86" customFormat="1" x14ac:dyDescent="0.25">
      <c r="A57" s="89"/>
      <c r="B57" s="88"/>
      <c r="C57" s="88"/>
      <c r="D57" s="88"/>
      <c r="E57" s="88" t="s">
        <v>73</v>
      </c>
      <c r="F57" s="88"/>
      <c r="G57" s="88"/>
      <c r="H57" s="87"/>
    </row>
    <row r="58" spans="1:8" s="74" customFormat="1" ht="12.75" x14ac:dyDescent="0.2">
      <c r="A58" s="80" t="s">
        <v>78</v>
      </c>
      <c r="B58" s="77" t="s">
        <v>77</v>
      </c>
      <c r="C58" s="85">
        <v>0.375</v>
      </c>
      <c r="D58" s="77" t="s">
        <v>76</v>
      </c>
      <c r="E58" s="77">
        <v>3</v>
      </c>
      <c r="F58" s="77" t="s">
        <v>85</v>
      </c>
      <c r="G58" s="77">
        <v>6</v>
      </c>
      <c r="H58" s="79">
        <v>19</v>
      </c>
    </row>
    <row r="59" spans="1:8" s="74" customFormat="1" ht="13.5" thickBot="1" x14ac:dyDescent="0.25">
      <c r="A59" s="78" t="s">
        <v>78</v>
      </c>
      <c r="B59" s="77" t="s">
        <v>77</v>
      </c>
      <c r="C59" s="76"/>
      <c r="D59" s="76" t="s">
        <v>76</v>
      </c>
      <c r="E59" s="76">
        <v>4</v>
      </c>
      <c r="F59" s="76" t="s">
        <v>85</v>
      </c>
      <c r="G59" s="76">
        <v>5</v>
      </c>
      <c r="H59" s="75">
        <v>20</v>
      </c>
    </row>
    <row r="60" spans="1:8" s="81" customFormat="1" ht="13.5" thickBot="1" x14ac:dyDescent="0.25">
      <c r="F60" s="74"/>
    </row>
    <row r="61" spans="1:8" s="81" customFormat="1" ht="12.75" x14ac:dyDescent="0.2">
      <c r="A61" s="84"/>
      <c r="B61" s="83"/>
      <c r="C61" s="83"/>
      <c r="D61" s="83"/>
      <c r="E61" s="83" t="s">
        <v>68</v>
      </c>
      <c r="F61" s="83"/>
      <c r="G61" s="83"/>
      <c r="H61" s="82"/>
    </row>
    <row r="62" spans="1:8" s="74" customFormat="1" ht="12.75" x14ac:dyDescent="0.2">
      <c r="A62" s="80" t="s">
        <v>78</v>
      </c>
      <c r="B62" s="77" t="s">
        <v>77</v>
      </c>
      <c r="C62" s="77"/>
      <c r="D62" s="77" t="s">
        <v>76</v>
      </c>
      <c r="E62" s="77" t="s">
        <v>84</v>
      </c>
      <c r="F62" s="77" t="s">
        <v>20</v>
      </c>
      <c r="G62" s="77" t="s">
        <v>83</v>
      </c>
      <c r="H62" s="79">
        <v>21</v>
      </c>
    </row>
    <row r="63" spans="1:8" s="74" customFormat="1" ht="13.5" thickBot="1" x14ac:dyDescent="0.25">
      <c r="A63" s="78" t="s">
        <v>78</v>
      </c>
      <c r="B63" s="77" t="s">
        <v>77</v>
      </c>
      <c r="C63" s="76"/>
      <c r="D63" s="76" t="s">
        <v>76</v>
      </c>
      <c r="E63" s="76" t="s">
        <v>82</v>
      </c>
      <c r="F63" s="76" t="s">
        <v>20</v>
      </c>
      <c r="G63" s="76" t="s">
        <v>81</v>
      </c>
      <c r="H63" s="75">
        <v>22</v>
      </c>
    </row>
    <row r="64" spans="1:8" s="81" customFormat="1" ht="13.5" thickBot="1" x14ac:dyDescent="0.25"/>
    <row r="65" spans="1:8" s="81" customFormat="1" ht="12.75" x14ac:dyDescent="0.2">
      <c r="A65" s="84"/>
      <c r="B65" s="83"/>
      <c r="C65" s="83"/>
      <c r="D65" s="83"/>
      <c r="E65" s="83" t="s">
        <v>80</v>
      </c>
      <c r="F65" s="83"/>
      <c r="G65" s="83"/>
      <c r="H65" s="82"/>
    </row>
    <row r="66" spans="1:8" s="74" customFormat="1" ht="12.75" x14ac:dyDescent="0.2">
      <c r="A66" s="80" t="s">
        <v>78</v>
      </c>
      <c r="B66" s="77" t="s">
        <v>77</v>
      </c>
      <c r="C66" s="77" t="s">
        <v>79</v>
      </c>
      <c r="D66" s="77" t="s">
        <v>76</v>
      </c>
      <c r="E66" s="77"/>
      <c r="F66" s="77" t="s">
        <v>20</v>
      </c>
      <c r="G66" s="77"/>
      <c r="H66" s="79">
        <v>23</v>
      </c>
    </row>
    <row r="67" spans="1:8" s="74" customFormat="1" ht="13.5" thickBot="1" x14ac:dyDescent="0.25">
      <c r="A67" s="78" t="s">
        <v>78</v>
      </c>
      <c r="B67" s="77" t="s">
        <v>77</v>
      </c>
      <c r="C67" s="76" t="s">
        <v>69</v>
      </c>
      <c r="D67" s="76" t="s">
        <v>76</v>
      </c>
      <c r="E67" s="76"/>
      <c r="F67" s="76" t="s">
        <v>20</v>
      </c>
      <c r="G67" s="76"/>
      <c r="H67" s="75">
        <v>24</v>
      </c>
    </row>
    <row r="69" spans="1:8" x14ac:dyDescent="0.25">
      <c r="A69" s="73" t="s">
        <v>75</v>
      </c>
    </row>
    <row r="70" spans="1:8" x14ac:dyDescent="0.25">
      <c r="A70" s="73" t="s">
        <v>74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9"/>
  <sheetViews>
    <sheetView workbookViewId="0">
      <selection activeCell="AE17" sqref="AE17"/>
    </sheetView>
  </sheetViews>
  <sheetFormatPr baseColWidth="10" defaultColWidth="11" defaultRowHeight="15" x14ac:dyDescent="0.2"/>
  <cols>
    <col min="1" max="1" width="2.875" style="1" customWidth="1"/>
    <col min="2" max="2" width="17.875" style="2" customWidth="1"/>
    <col min="3" max="3" width="3.875" style="3" customWidth="1"/>
    <col min="4" max="4" width="1.625" style="3" customWidth="1"/>
    <col min="5" max="5" width="3.875" style="3" customWidth="1"/>
    <col min="6" max="6" width="1.625" style="3" customWidth="1"/>
    <col min="7" max="7" width="3.875" style="3" customWidth="1"/>
    <col min="8" max="8" width="1.625" style="3" customWidth="1"/>
    <col min="9" max="9" width="3.875" style="3" customWidth="1"/>
    <col min="10" max="10" width="1.625" style="3" customWidth="1"/>
    <col min="11" max="11" width="3.875" style="3" customWidth="1"/>
    <col min="12" max="12" width="1.625" style="3" customWidth="1"/>
    <col min="13" max="13" width="3.875" style="3" customWidth="1"/>
    <col min="14" max="14" width="1.625" style="3" customWidth="1"/>
    <col min="15" max="15" width="3.875" style="3" customWidth="1"/>
    <col min="16" max="16" width="1.625" style="3" customWidth="1"/>
    <col min="17" max="17" width="3.875" style="3" customWidth="1"/>
    <col min="18" max="18" width="1.625" style="3" customWidth="1"/>
    <col min="19" max="24" width="4.625" style="3" customWidth="1"/>
    <col min="25" max="25" width="5.625" style="3" customWidth="1"/>
    <col min="26" max="27" width="4.625" style="3" customWidth="1"/>
    <col min="28" max="28" width="4.625" style="34" customWidth="1"/>
    <col min="29" max="29" width="4.625" style="3" customWidth="1"/>
    <col min="30" max="30" width="6.625" style="35" hidden="1" customWidth="1"/>
    <col min="31" max="31" width="4.625" style="3" customWidth="1"/>
    <col min="32" max="32" width="16.375" style="3" customWidth="1"/>
    <col min="33" max="16384" width="11" style="3"/>
  </cols>
  <sheetData>
    <row r="1" spans="1:41" ht="15.75" x14ac:dyDescent="0.2">
      <c r="A1" s="349" t="s">
        <v>29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1"/>
      <c r="AF1"/>
      <c r="AG1"/>
      <c r="AH1"/>
      <c r="AI1"/>
      <c r="AJ1"/>
      <c r="AK1"/>
      <c r="AL1"/>
      <c r="AM1"/>
      <c r="AN1"/>
      <c r="AO1"/>
    </row>
    <row r="2" spans="1:41" ht="26.25" x14ac:dyDescent="0.2">
      <c r="A2" s="352" t="s">
        <v>28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4"/>
      <c r="AF2"/>
      <c r="AG2"/>
      <c r="AH2"/>
      <c r="AI2"/>
      <c r="AJ2"/>
      <c r="AK2"/>
      <c r="AL2"/>
      <c r="AM2"/>
      <c r="AN2"/>
      <c r="AO2"/>
    </row>
    <row r="3" spans="1:41" ht="15.75" x14ac:dyDescent="0.2">
      <c r="A3" s="355" t="s">
        <v>23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7"/>
      <c r="AF3"/>
      <c r="AG3"/>
      <c r="AH3"/>
      <c r="AI3"/>
      <c r="AJ3"/>
      <c r="AK3"/>
      <c r="AL3"/>
      <c r="AM3"/>
      <c r="AN3"/>
      <c r="AO3"/>
    </row>
    <row r="4" spans="1:41" x14ac:dyDescent="0.2">
      <c r="A4" s="37"/>
      <c r="AB4" s="3"/>
      <c r="AD4" s="3"/>
    </row>
    <row r="5" spans="1:41" s="2" customFormat="1" ht="24.95" customHeight="1" x14ac:dyDescent="0.2">
      <c r="A5" s="345" t="s">
        <v>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</row>
    <row r="6" spans="1:41" s="1" customFormat="1" ht="24.95" customHeight="1" x14ac:dyDescent="0.2">
      <c r="A6" s="4" t="s">
        <v>1</v>
      </c>
      <c r="B6" s="4" t="s">
        <v>14</v>
      </c>
      <c r="C6" s="346">
        <v>1</v>
      </c>
      <c r="D6" s="346"/>
      <c r="E6" s="346"/>
      <c r="F6" s="346"/>
      <c r="G6" s="347">
        <v>2</v>
      </c>
      <c r="H6" s="346"/>
      <c r="I6" s="346"/>
      <c r="J6" s="348"/>
      <c r="K6" s="346">
        <v>3</v>
      </c>
      <c r="L6" s="346"/>
      <c r="M6" s="346"/>
      <c r="N6" s="346"/>
      <c r="O6" s="347">
        <v>4</v>
      </c>
      <c r="P6" s="346"/>
      <c r="Q6" s="346"/>
      <c r="R6" s="348"/>
      <c r="S6" s="58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  <c r="Y6" s="4" t="s">
        <v>8</v>
      </c>
      <c r="Z6" s="4" t="s">
        <v>9</v>
      </c>
      <c r="AA6" s="4" t="s">
        <v>10</v>
      </c>
      <c r="AB6" s="6" t="s">
        <v>11</v>
      </c>
      <c r="AC6" s="4" t="s">
        <v>12</v>
      </c>
      <c r="AD6" s="4" t="s">
        <v>13</v>
      </c>
      <c r="AE6" s="4" t="s">
        <v>13</v>
      </c>
    </row>
    <row r="7" spans="1:41" ht="5.0999999999999996" customHeight="1" x14ac:dyDescent="0.2">
      <c r="A7" s="342">
        <v>1</v>
      </c>
      <c r="B7" s="38"/>
      <c r="C7" s="7"/>
      <c r="D7" s="7"/>
      <c r="E7" s="7"/>
      <c r="F7" s="7"/>
      <c r="G7" s="8">
        <f>IF(G8&gt;I8,1,0)</f>
        <v>0</v>
      </c>
      <c r="H7" s="9">
        <f>IF(AND(G8=I8,G8&lt;&gt;"",I8&lt;&gt;""),1,0)</f>
        <v>0</v>
      </c>
      <c r="I7" s="9">
        <f>IF(G8&lt;I8,1,0)</f>
        <v>0</v>
      </c>
      <c r="J7" s="10">
        <f>IF(H8="D",IF(G8=0,1,0),0)</f>
        <v>0</v>
      </c>
      <c r="K7" s="9">
        <f>IF(K8&gt;M8,1,0)</f>
        <v>0</v>
      </c>
      <c r="L7" s="9">
        <f>IF(AND(K8=M8,K8&lt;&gt;"",M8&lt;&gt;""),1,0)</f>
        <v>0</v>
      </c>
      <c r="M7" s="9">
        <f>IF(K8&lt;M8,1,0)</f>
        <v>0</v>
      </c>
      <c r="N7" s="9">
        <f>IF(L8="D",IF(K8=0,1,0),0)</f>
        <v>0</v>
      </c>
      <c r="O7" s="8">
        <f>IF(O8&gt;Q8,1,0)</f>
        <v>0</v>
      </c>
      <c r="P7" s="9">
        <f>IF(AND(O8=Q8,O8&lt;&gt;"",Q8&lt;&gt;""),1,0)</f>
        <v>0</v>
      </c>
      <c r="Q7" s="9">
        <f>IF(O8&lt;Q8,1,0)</f>
        <v>0</v>
      </c>
      <c r="R7" s="10">
        <f>IF(P8="D",IF(O8=0,1,0),0)</f>
        <v>0</v>
      </c>
      <c r="S7" s="336">
        <f>T7+U7+V7+W7</f>
        <v>0</v>
      </c>
      <c r="T7" s="338">
        <f>C7+G7+K7+O7</f>
        <v>0</v>
      </c>
      <c r="U7" s="340">
        <f>D7+H7+L7+P7</f>
        <v>0</v>
      </c>
      <c r="V7" s="338">
        <f>IF(F7&lt;&gt;1,E7,0)+IF(J7&lt;&gt;1,I7,0)+IF(N7&lt;&gt;1,M7,0)+IF(R7&lt;&gt;1,Q7,0)</f>
        <v>0</v>
      </c>
      <c r="W7" s="322">
        <f>F7+J7+N7+R7</f>
        <v>0</v>
      </c>
      <c r="X7" s="324">
        <f>S7*3</f>
        <v>0</v>
      </c>
      <c r="Y7" s="326" t="e">
        <f>AC7/X7</f>
        <v>#DIV/0!</v>
      </c>
      <c r="Z7" s="328">
        <f>SUM(C8,G8,K8,O8)</f>
        <v>0</v>
      </c>
      <c r="AA7" s="328">
        <f>SUM(E8,F8,I8,J8,M8,N8,Q8,R8)</f>
        <v>0</v>
      </c>
      <c r="AB7" s="343">
        <f>Z7-AA7</f>
        <v>0</v>
      </c>
      <c r="AC7" s="330">
        <f>T7*3+U7*2+V7*1</f>
        <v>0</v>
      </c>
      <c r="AD7" s="332">
        <f>(Z7)+(AB7*100)+(AC7*10000)</f>
        <v>0</v>
      </c>
      <c r="AE7" s="317">
        <f>RANK(AD7,AD7:AD14,0)</f>
        <v>1</v>
      </c>
    </row>
    <row r="8" spans="1:41" ht="24.95" customHeight="1" x14ac:dyDescent="0.2">
      <c r="A8" s="342"/>
      <c r="B8" s="39" t="s">
        <v>37</v>
      </c>
      <c r="C8" s="7"/>
      <c r="D8" s="7"/>
      <c r="E8" s="7"/>
      <c r="F8" s="42"/>
      <c r="G8" s="11" t="str">
        <f>IF(AND(E10&lt;&gt;""),E10,"")</f>
        <v/>
      </c>
      <c r="H8" s="12" t="str">
        <f>IF(AND(D10&lt;&gt;""),D10,"")</f>
        <v/>
      </c>
      <c r="I8" s="13" t="str">
        <f>IF(AND(C10&lt;&gt;""),C10,"")</f>
        <v/>
      </c>
      <c r="J8" s="31"/>
      <c r="K8" s="13" t="str">
        <f>IF(AND(E12&lt;&gt;""),E12,"")</f>
        <v/>
      </c>
      <c r="L8" s="12" t="str">
        <f>IF(AND(D12&lt;&gt;""),D12,"")</f>
        <v/>
      </c>
      <c r="M8" s="13" t="str">
        <f>IF(AND(C12&lt;&gt;""),C12,"")</f>
        <v/>
      </c>
      <c r="N8" s="62"/>
      <c r="O8" s="11" t="str">
        <f>IF(AND(E14&lt;&gt;""),E14,"")</f>
        <v/>
      </c>
      <c r="P8" s="12" t="str">
        <f>IF(AND(D14&lt;&gt;""),D14,"")</f>
        <v/>
      </c>
      <c r="Q8" s="13" t="str">
        <f>IF(AND(C14&lt;&gt;""),C14,"")</f>
        <v/>
      </c>
      <c r="R8" s="31"/>
      <c r="S8" s="337"/>
      <c r="T8" s="339"/>
      <c r="U8" s="341"/>
      <c r="V8" s="339"/>
      <c r="W8" s="323"/>
      <c r="X8" s="325"/>
      <c r="Y8" s="327"/>
      <c r="Z8" s="329"/>
      <c r="AA8" s="329"/>
      <c r="AB8" s="344"/>
      <c r="AC8" s="331"/>
      <c r="AD8" s="333"/>
      <c r="AE8" s="318"/>
    </row>
    <row r="9" spans="1:41" ht="5.0999999999999996" customHeight="1" x14ac:dyDescent="0.2">
      <c r="A9" s="334">
        <v>2</v>
      </c>
      <c r="B9" s="40"/>
      <c r="C9" s="14">
        <f>IF(C10&gt;E10,1,0)</f>
        <v>0</v>
      </c>
      <c r="D9" s="14">
        <f>IF(AND(C10=E10,C10&lt;&gt;"",E10&lt;&gt;""),1,0)</f>
        <v>0</v>
      </c>
      <c r="E9" s="14">
        <f>IF(C10&lt;E10,1,0)</f>
        <v>0</v>
      </c>
      <c r="F9" s="14">
        <f>IF(D10="D",IF(C10=0,1,0),0)</f>
        <v>0</v>
      </c>
      <c r="G9" s="15"/>
      <c r="H9" s="16"/>
      <c r="I9" s="16"/>
      <c r="J9" s="17"/>
      <c r="K9" s="14">
        <f>IF(K10&gt;M10,1,0)</f>
        <v>0</v>
      </c>
      <c r="L9" s="14">
        <f>IF(AND(K10=M10,K10&lt;&gt;"",M10&lt;&gt;""),1,0)</f>
        <v>0</v>
      </c>
      <c r="M9" s="14">
        <f>IF(K10&lt;M10,1,0)</f>
        <v>0</v>
      </c>
      <c r="N9" s="14">
        <f>IF(L10="D",IF(K10=0,1,0),0)</f>
        <v>0</v>
      </c>
      <c r="O9" s="18">
        <f>IF(O10&gt;Q10,1,0)</f>
        <v>0</v>
      </c>
      <c r="P9" s="14">
        <f>IF(AND(O10=Q10,O10&lt;&gt;"",Q10&lt;&gt;""),1,0)</f>
        <v>0</v>
      </c>
      <c r="Q9" s="14">
        <f>IF(O10&lt;Q10,1,0)</f>
        <v>0</v>
      </c>
      <c r="R9" s="19">
        <f>IF(P10="D",IF(O10=0,1,0),0)</f>
        <v>0</v>
      </c>
      <c r="S9" s="336">
        <f>T9+U9+V9+W9</f>
        <v>0</v>
      </c>
      <c r="T9" s="338">
        <f>C9+G9+K9+O9</f>
        <v>0</v>
      </c>
      <c r="U9" s="340">
        <f>D9+H9+L9+P9</f>
        <v>0</v>
      </c>
      <c r="V9" s="338">
        <f>IF(F9&lt;&gt;1,E9,0)+IF(J9&lt;&gt;1,I9,0)+IF(N9&lt;&gt;1,M9,0)+IF(R9&lt;&gt;1,Q9,0)</f>
        <v>0</v>
      </c>
      <c r="W9" s="322">
        <f>F9+J9+N9+R9</f>
        <v>0</v>
      </c>
      <c r="X9" s="324">
        <f>S9*3</f>
        <v>0</v>
      </c>
      <c r="Y9" s="326" t="e">
        <f>AC9/X9</f>
        <v>#DIV/0!</v>
      </c>
      <c r="Z9" s="328">
        <f>SUM(C10,G10,K10,O10)</f>
        <v>0</v>
      </c>
      <c r="AA9" s="328">
        <f t="shared" ref="AA9" si="0">SUM(E10,F10,I10,J10,M10,N10,Q10,R10)</f>
        <v>0</v>
      </c>
      <c r="AB9" s="343">
        <f>Z9-AA9</f>
        <v>0</v>
      </c>
      <c r="AC9" s="330">
        <f>T9*3+U9*2+V9*1</f>
        <v>0</v>
      </c>
      <c r="AD9" s="332">
        <f t="shared" ref="AD9" si="1">(Z9)+(AB9*100)+(AC9*10000)</f>
        <v>0</v>
      </c>
      <c r="AE9" s="317">
        <f>RANK(AD9,AD7:AD14,0)</f>
        <v>1</v>
      </c>
    </row>
    <row r="10" spans="1:41" ht="24.95" customHeight="1" x14ac:dyDescent="0.2">
      <c r="A10" s="335"/>
      <c r="B10" s="41" t="s">
        <v>38</v>
      </c>
      <c r="C10" s="20" t="str">
        <f>IF(AND(S18&lt;&gt;""),S18,"")</f>
        <v/>
      </c>
      <c r="D10" s="21"/>
      <c r="E10" s="20" t="str">
        <f>IF(AND(U18&lt;&gt;""),U18,"")</f>
        <v/>
      </c>
      <c r="F10" s="22"/>
      <c r="G10" s="23"/>
      <c r="H10" s="24"/>
      <c r="I10" s="24"/>
      <c r="J10" s="43"/>
      <c r="K10" s="25" t="str">
        <f>IF(AND(I12&lt;&gt;""),I12,"")</f>
        <v/>
      </c>
      <c r="L10" s="26" t="str">
        <f>IF(AND(H12&lt;&gt;""),H12,"")</f>
        <v/>
      </c>
      <c r="M10" s="25" t="str">
        <f>IF(AND(G12&lt;&gt;""),G12,"")</f>
        <v/>
      </c>
      <c r="N10" s="22"/>
      <c r="O10" s="27" t="str">
        <f>IF(AND(I14&lt;&gt;""),I14,"")</f>
        <v/>
      </c>
      <c r="P10" s="26" t="str">
        <f>IF(AND(H14&lt;&gt;""),H14,"")</f>
        <v/>
      </c>
      <c r="Q10" s="25" t="str">
        <f>IF(AND(G14&lt;&gt;""),G14,"")</f>
        <v/>
      </c>
      <c r="R10" s="33"/>
      <c r="S10" s="337"/>
      <c r="T10" s="339"/>
      <c r="U10" s="341"/>
      <c r="V10" s="339"/>
      <c r="W10" s="323"/>
      <c r="X10" s="325"/>
      <c r="Y10" s="327"/>
      <c r="Z10" s="329"/>
      <c r="AA10" s="329"/>
      <c r="AB10" s="344"/>
      <c r="AC10" s="331"/>
      <c r="AD10" s="333"/>
      <c r="AE10" s="318"/>
    </row>
    <row r="11" spans="1:41" ht="5.0999999999999996" customHeight="1" x14ac:dyDescent="0.2">
      <c r="A11" s="342">
        <v>3</v>
      </c>
      <c r="B11" s="38"/>
      <c r="C11" s="9">
        <f>IF(C12&gt;E12,1,0)</f>
        <v>0</v>
      </c>
      <c r="D11" s="9">
        <f>IF(AND(C12=E12,C12&lt;&gt;"",E12&lt;&gt;""),1,0)</f>
        <v>0</v>
      </c>
      <c r="E11" s="9">
        <f>IF(C12&lt;E12,1,0)</f>
        <v>0</v>
      </c>
      <c r="F11" s="14">
        <f>IF(D12="D",IF(C12=0,1,0),0)</f>
        <v>0</v>
      </c>
      <c r="G11" s="8">
        <f>IF(G12&gt;I12,1,0)</f>
        <v>0</v>
      </c>
      <c r="H11" s="9">
        <f>IF(AND(G12=I12,G12&lt;&gt;"",I12&lt;&gt;""),1,0)</f>
        <v>0</v>
      </c>
      <c r="I11" s="9">
        <f>IF(G12&lt;I12,1,0)</f>
        <v>0</v>
      </c>
      <c r="J11" s="10">
        <f>IF(H12="D",IF(G12=0,1,0),0)</f>
        <v>0</v>
      </c>
      <c r="K11" s="7"/>
      <c r="L11" s="7"/>
      <c r="M11" s="7"/>
      <c r="N11" s="7"/>
      <c r="O11" s="8">
        <f>IF(O12&gt;Q12,1,0)</f>
        <v>0</v>
      </c>
      <c r="P11" s="9">
        <f>IF(AND(O12=Q12,O12&lt;&gt;"",Q12&lt;&gt;""),1,0)</f>
        <v>0</v>
      </c>
      <c r="Q11" s="9">
        <f>IF(O12&lt;Q12,1,0)</f>
        <v>0</v>
      </c>
      <c r="R11" s="10">
        <f>IF(P12="D",IF(O12=0,1,0),0)</f>
        <v>0</v>
      </c>
      <c r="S11" s="336">
        <f>T11+U11+V11+W11</f>
        <v>0</v>
      </c>
      <c r="T11" s="338">
        <f>C11+G11+K11+O11</f>
        <v>0</v>
      </c>
      <c r="U11" s="340">
        <f>D11+H11+L11+P11</f>
        <v>0</v>
      </c>
      <c r="V11" s="338">
        <f>IF(F11&lt;&gt;1,E11,0)+IF(J11&lt;&gt;1,I11,0)+IF(N11&lt;&gt;1,M11,0)+IF(R11&lt;&gt;1,Q11,0)</f>
        <v>0</v>
      </c>
      <c r="W11" s="322">
        <f>F11+J11+N11+R11</f>
        <v>0</v>
      </c>
      <c r="X11" s="324">
        <f>S11*3</f>
        <v>0</v>
      </c>
      <c r="Y11" s="326" t="e">
        <f>AC11/X11</f>
        <v>#DIV/0!</v>
      </c>
      <c r="Z11" s="328">
        <f>SUM(C12,G12,K12,O12)</f>
        <v>0</v>
      </c>
      <c r="AA11" s="328">
        <f t="shared" ref="AA11" si="2">SUM(E12,F12,I12,J12,M12,N12,Q12,R12)</f>
        <v>0</v>
      </c>
      <c r="AB11" s="343">
        <f>Z11-AA11</f>
        <v>0</v>
      </c>
      <c r="AC11" s="330">
        <f>T11*3+U11*2+V11*1</f>
        <v>0</v>
      </c>
      <c r="AD11" s="332">
        <f t="shared" ref="AD11" si="3">(Z11)+(AB11*100)+(AC11*10000)</f>
        <v>0</v>
      </c>
      <c r="AE11" s="317">
        <f>RANK(AD11,AD7:AD14,0)</f>
        <v>1</v>
      </c>
    </row>
    <row r="12" spans="1:41" ht="24.95" customHeight="1" x14ac:dyDescent="0.2">
      <c r="A12" s="342"/>
      <c r="B12" s="39" t="s">
        <v>39</v>
      </c>
      <c r="C12" s="28" t="str">
        <f>IF(AND(U22&lt;&gt;""),U22,"")</f>
        <v/>
      </c>
      <c r="D12" s="29"/>
      <c r="E12" s="28" t="str">
        <f>IF(AND(S22&lt;&gt;""),S22,"")</f>
        <v/>
      </c>
      <c r="F12" s="22"/>
      <c r="G12" s="30" t="str">
        <f>IF(AND(U25&lt;&gt;""),U25,"")</f>
        <v/>
      </c>
      <c r="H12" s="29"/>
      <c r="I12" s="28" t="str">
        <f>IF(AND(S25&lt;&gt;""),S25,"")</f>
        <v/>
      </c>
      <c r="J12" s="31"/>
      <c r="K12" s="7"/>
      <c r="L12" s="7"/>
      <c r="M12" s="7"/>
      <c r="N12" s="42"/>
      <c r="O12" s="11" t="str">
        <f>IF(AND(M14&lt;&gt;""),M14,"")</f>
        <v/>
      </c>
      <c r="P12" s="12" t="str">
        <f>IF(AND(L14&lt;&gt;""),L14,"")</f>
        <v/>
      </c>
      <c r="Q12" s="13" t="str">
        <f>IF(AND(K14&lt;&gt;""),K14,"")</f>
        <v/>
      </c>
      <c r="R12" s="31"/>
      <c r="S12" s="337"/>
      <c r="T12" s="339"/>
      <c r="U12" s="341"/>
      <c r="V12" s="339"/>
      <c r="W12" s="323"/>
      <c r="X12" s="325"/>
      <c r="Y12" s="327"/>
      <c r="Z12" s="329"/>
      <c r="AA12" s="329"/>
      <c r="AB12" s="344"/>
      <c r="AC12" s="331"/>
      <c r="AD12" s="333"/>
      <c r="AE12" s="318"/>
    </row>
    <row r="13" spans="1:41" ht="5.0999999999999996" customHeight="1" x14ac:dyDescent="0.2">
      <c r="A13" s="334">
        <v>4</v>
      </c>
      <c r="B13" s="40"/>
      <c r="C13" s="14">
        <f>IF(C14&gt;E14,1,0)</f>
        <v>0</v>
      </c>
      <c r="D13" s="14">
        <f>IF(AND(C14=E14,C14&lt;&gt;"",E14&lt;&gt;""),1,0)</f>
        <v>0</v>
      </c>
      <c r="E13" s="14">
        <f>IF(C14&lt;E14,1,0)</f>
        <v>0</v>
      </c>
      <c r="F13" s="14">
        <f>IF(D14="D",IF(C14=0,1,0),0)</f>
        <v>0</v>
      </c>
      <c r="G13" s="18">
        <f>IF(G14&gt;I14,1,0)</f>
        <v>0</v>
      </c>
      <c r="H13" s="14">
        <f>IF(AND(G14=I14,G14&lt;&gt;"",I14&lt;&gt;""),1,0)</f>
        <v>0</v>
      </c>
      <c r="I13" s="14">
        <f>IF(G14&lt;I14,1,0)</f>
        <v>0</v>
      </c>
      <c r="J13" s="19">
        <f>IF(H14="D",IF(G14=0,1,0),0)</f>
        <v>0</v>
      </c>
      <c r="K13" s="14">
        <f>IF(K14&gt;M14,1,0)</f>
        <v>0</v>
      </c>
      <c r="L13" s="14">
        <f>IF(AND(K14=M14,K14&lt;&gt;"",M14&lt;&gt;""),1,0)</f>
        <v>0</v>
      </c>
      <c r="M13" s="14">
        <f>IF(K14&lt;M14,1,0)</f>
        <v>0</v>
      </c>
      <c r="N13" s="14">
        <f>IF(L14="D",IF(K14=0,1,0),0)</f>
        <v>0</v>
      </c>
      <c r="O13" s="15"/>
      <c r="P13" s="16"/>
      <c r="Q13" s="16"/>
      <c r="R13" s="17"/>
      <c r="S13" s="336">
        <f>T13+U13+V13+W13</f>
        <v>0</v>
      </c>
      <c r="T13" s="338">
        <f>C13+G13+K13+O13</f>
        <v>0</v>
      </c>
      <c r="U13" s="340">
        <f>D13+H13+L13+P13</f>
        <v>0</v>
      </c>
      <c r="V13" s="338">
        <f>IF(F13&lt;&gt;1,E13,0)+IF(J13&lt;&gt;1,I13,0)+IF(N13&lt;&gt;1,M13,0)+IF(R13&lt;&gt;1,Q13,0)</f>
        <v>0</v>
      </c>
      <c r="W13" s="322">
        <f>F13+J13+N13+R13</f>
        <v>0</v>
      </c>
      <c r="X13" s="324">
        <f>S13*3</f>
        <v>0</v>
      </c>
      <c r="Y13" s="326" t="e">
        <f>AC13/X13</f>
        <v>#DIV/0!</v>
      </c>
      <c r="Z13" s="328">
        <f>SUM(C14,G14,K14,O14)</f>
        <v>0</v>
      </c>
      <c r="AA13" s="328">
        <f t="shared" ref="AA13" si="4">SUM(E14,F14,I14,J14,M14,N14,Q14,R14)</f>
        <v>0</v>
      </c>
      <c r="AB13" s="343">
        <f>Z13-AA13</f>
        <v>0</v>
      </c>
      <c r="AC13" s="330">
        <f>T13*3+U13*2+V13*1</f>
        <v>0</v>
      </c>
      <c r="AD13" s="332">
        <f t="shared" ref="AD13" si="5">(Z13)+(AB13*100)+(AC13*10000)</f>
        <v>0</v>
      </c>
      <c r="AE13" s="317">
        <f>RANK(AD13,AD7:AD14,0)</f>
        <v>1</v>
      </c>
    </row>
    <row r="14" spans="1:41" ht="24.95" customHeight="1" x14ac:dyDescent="0.2">
      <c r="A14" s="335"/>
      <c r="B14" s="41" t="s">
        <v>40</v>
      </c>
      <c r="C14" s="20" t="str">
        <f>IF(AND(S24&lt;&gt;""),S24,"")</f>
        <v/>
      </c>
      <c r="D14" s="21"/>
      <c r="E14" s="20" t="str">
        <f>IF(AND(U24&lt;&gt;""),U24,"")</f>
        <v/>
      </c>
      <c r="F14" s="22"/>
      <c r="G14" s="32" t="str">
        <f>IF(AND(S21&lt;&gt;""),S21,"")</f>
        <v/>
      </c>
      <c r="H14" s="21"/>
      <c r="I14" s="20" t="str">
        <f>IF(AND(U21&lt;&gt;""),U21,"")</f>
        <v/>
      </c>
      <c r="J14" s="33"/>
      <c r="K14" s="20" t="str">
        <f>IF(AND(U19&lt;&gt;""),U19,"")</f>
        <v/>
      </c>
      <c r="L14" s="21"/>
      <c r="M14" s="20" t="str">
        <f>IF(AND(S19&lt;&gt;""),S19,"")</f>
        <v/>
      </c>
      <c r="N14" s="22"/>
      <c r="O14" s="23"/>
      <c r="P14" s="24"/>
      <c r="Q14" s="24"/>
      <c r="R14" s="43"/>
      <c r="S14" s="337"/>
      <c r="T14" s="339"/>
      <c r="U14" s="341"/>
      <c r="V14" s="339"/>
      <c r="W14" s="323"/>
      <c r="X14" s="325"/>
      <c r="Y14" s="327"/>
      <c r="Z14" s="329"/>
      <c r="AA14" s="329"/>
      <c r="AB14" s="344"/>
      <c r="AC14" s="331"/>
      <c r="AD14" s="333"/>
      <c r="AE14" s="318"/>
    </row>
    <row r="15" spans="1:41" x14ac:dyDescent="0.2">
      <c r="AB15" s="3"/>
      <c r="AC15" s="34"/>
      <c r="AD15" s="3"/>
    </row>
    <row r="16" spans="1:41" ht="12.75" x14ac:dyDescent="0.2">
      <c r="A16" s="44" t="s">
        <v>15</v>
      </c>
      <c r="B16" s="63" t="s">
        <v>16</v>
      </c>
      <c r="C16" s="320" t="s">
        <v>17</v>
      </c>
      <c r="D16" s="243"/>
      <c r="E16" s="320" t="s">
        <v>18</v>
      </c>
      <c r="F16" s="243"/>
      <c r="G16" s="243"/>
      <c r="H16" s="243"/>
      <c r="I16" s="243"/>
      <c r="J16" s="319"/>
      <c r="K16" s="319"/>
      <c r="L16" s="319"/>
      <c r="M16" s="319"/>
      <c r="N16" s="319"/>
      <c r="O16" s="319"/>
      <c r="P16" s="319"/>
      <c r="Q16" s="319"/>
      <c r="R16" s="319"/>
      <c r="S16" s="320" t="s">
        <v>19</v>
      </c>
      <c r="T16" s="320"/>
      <c r="U16" s="320"/>
      <c r="V16" s="320"/>
      <c r="W16" s="320"/>
      <c r="X16" s="320"/>
      <c r="Y16" s="320"/>
      <c r="Z16" s="321"/>
      <c r="AB16" s="3"/>
      <c r="AC16" s="34"/>
      <c r="AD16" s="3"/>
    </row>
    <row r="17" spans="1:31" ht="12.75" x14ac:dyDescent="0.2">
      <c r="A17" s="45"/>
      <c r="B17" s="45"/>
      <c r="C17" s="49"/>
      <c r="F17" s="49"/>
      <c r="J17" s="45"/>
      <c r="R17" s="45"/>
      <c r="S17" s="51"/>
      <c r="T17" s="51"/>
      <c r="U17" s="51"/>
      <c r="V17" s="45"/>
      <c r="AB17" s="3"/>
      <c r="AC17" s="34"/>
      <c r="AD17" s="3"/>
    </row>
    <row r="18" spans="1:31" ht="12.75" x14ac:dyDescent="0.2">
      <c r="A18" s="46">
        <v>1</v>
      </c>
      <c r="B18" s="56" t="s">
        <v>30</v>
      </c>
      <c r="C18" s="312"/>
      <c r="D18" s="313"/>
      <c r="E18" s="314" t="s">
        <v>26</v>
      </c>
      <c r="F18" s="313"/>
      <c r="G18" s="313"/>
      <c r="H18" s="313"/>
      <c r="I18" s="313"/>
      <c r="J18" s="308" t="str">
        <f>B10</f>
        <v>UVM-QRO</v>
      </c>
      <c r="K18" s="308"/>
      <c r="L18" s="308"/>
      <c r="M18" s="308"/>
      <c r="N18" s="308"/>
      <c r="O18" s="308"/>
      <c r="P18" s="308"/>
      <c r="Q18" s="308"/>
      <c r="R18" s="308"/>
      <c r="S18" s="60"/>
      <c r="T18" s="56" t="s">
        <v>20</v>
      </c>
      <c r="U18" s="60"/>
      <c r="V18" s="308" t="str">
        <f>B8</f>
        <v>UVM-SUR</v>
      </c>
      <c r="W18" s="308"/>
      <c r="X18" s="308"/>
      <c r="Y18" s="308"/>
      <c r="Z18" s="311"/>
      <c r="AB18" s="3"/>
      <c r="AC18" s="34"/>
      <c r="AD18" s="3"/>
    </row>
    <row r="19" spans="1:31" ht="12.75" x14ac:dyDescent="0.2">
      <c r="A19" s="46">
        <v>1</v>
      </c>
      <c r="B19" s="61" t="s">
        <v>30</v>
      </c>
      <c r="C19" s="315"/>
      <c r="D19" s="233"/>
      <c r="E19" s="316" t="s">
        <v>27</v>
      </c>
      <c r="F19" s="233"/>
      <c r="G19" s="233"/>
      <c r="H19" s="233"/>
      <c r="I19" s="233"/>
      <c r="J19" s="309" t="str">
        <f>B12</f>
        <v>INTERAMERICANA</v>
      </c>
      <c r="K19" s="309"/>
      <c r="L19" s="309"/>
      <c r="M19" s="309"/>
      <c r="N19" s="309"/>
      <c r="O19" s="309"/>
      <c r="P19" s="309"/>
      <c r="Q19" s="309"/>
      <c r="R19" s="309"/>
      <c r="S19" s="59"/>
      <c r="T19" s="57" t="s">
        <v>20</v>
      </c>
      <c r="U19" s="59"/>
      <c r="V19" s="309" t="str">
        <f>B14</f>
        <v>PREPA TEC</v>
      </c>
      <c r="W19" s="309"/>
      <c r="X19" s="309"/>
      <c r="Y19" s="309"/>
      <c r="Z19" s="310"/>
      <c r="AB19" s="3"/>
      <c r="AC19" s="34"/>
      <c r="AD19" s="3"/>
    </row>
    <row r="20" spans="1:31" ht="12.75" x14ac:dyDescent="0.2">
      <c r="A20" s="47"/>
      <c r="B20" s="47"/>
      <c r="C20" s="49"/>
      <c r="D20" s="55"/>
      <c r="E20" s="55"/>
      <c r="F20" s="49"/>
      <c r="H20" s="47"/>
      <c r="J20" s="54"/>
      <c r="K20" s="55"/>
      <c r="L20" s="55"/>
      <c r="M20" s="55"/>
      <c r="N20" s="55"/>
      <c r="O20" s="55"/>
      <c r="P20" s="55"/>
      <c r="Q20" s="55"/>
      <c r="R20" s="55"/>
      <c r="S20" s="54"/>
      <c r="T20" s="54"/>
      <c r="U20" s="54"/>
      <c r="V20" s="54"/>
      <c r="W20" s="55"/>
      <c r="X20" s="55"/>
      <c r="Y20" s="55"/>
      <c r="Z20" s="55"/>
      <c r="AB20" s="3"/>
      <c r="AC20" s="34"/>
      <c r="AD20" s="3"/>
    </row>
    <row r="21" spans="1:31" ht="12.75" x14ac:dyDescent="0.2">
      <c r="A21" s="46">
        <v>2</v>
      </c>
      <c r="B21" s="56" t="s">
        <v>31</v>
      </c>
      <c r="C21" s="312"/>
      <c r="D21" s="313"/>
      <c r="E21" s="314" t="s">
        <v>26</v>
      </c>
      <c r="F21" s="313"/>
      <c r="G21" s="313"/>
      <c r="H21" s="313"/>
      <c r="I21" s="313"/>
      <c r="J21" s="308" t="str">
        <f>B14</f>
        <v>PREPA TEC</v>
      </c>
      <c r="K21" s="308"/>
      <c r="L21" s="308"/>
      <c r="M21" s="308"/>
      <c r="N21" s="308"/>
      <c r="O21" s="308"/>
      <c r="P21" s="308"/>
      <c r="Q21" s="308"/>
      <c r="R21" s="308"/>
      <c r="S21" s="60"/>
      <c r="T21" s="56" t="s">
        <v>20</v>
      </c>
      <c r="U21" s="60"/>
      <c r="V21" s="308" t="str">
        <f>B8</f>
        <v>UVM-SUR</v>
      </c>
      <c r="W21" s="308"/>
      <c r="X21" s="308"/>
      <c r="Y21" s="308"/>
      <c r="Z21" s="311"/>
      <c r="AB21" s="3"/>
      <c r="AC21" s="34"/>
      <c r="AD21" s="3"/>
    </row>
    <row r="22" spans="1:31" ht="12.75" x14ac:dyDescent="0.2">
      <c r="A22" s="46">
        <v>2</v>
      </c>
      <c r="B22" s="61" t="s">
        <v>31</v>
      </c>
      <c r="C22" s="315"/>
      <c r="D22" s="233"/>
      <c r="E22" s="316" t="s">
        <v>27</v>
      </c>
      <c r="F22" s="233"/>
      <c r="G22" s="233"/>
      <c r="H22" s="233"/>
      <c r="I22" s="233"/>
      <c r="J22" s="309" t="str">
        <f>B10</f>
        <v>UVM-QRO</v>
      </c>
      <c r="K22" s="309"/>
      <c r="L22" s="309"/>
      <c r="M22" s="309"/>
      <c r="N22" s="309"/>
      <c r="O22" s="309"/>
      <c r="P22" s="309"/>
      <c r="Q22" s="309"/>
      <c r="R22" s="309"/>
      <c r="S22" s="59"/>
      <c r="T22" s="57" t="s">
        <v>20</v>
      </c>
      <c r="U22" s="59"/>
      <c r="V22" s="309" t="str">
        <f>B12</f>
        <v>INTERAMERICANA</v>
      </c>
      <c r="W22" s="309"/>
      <c r="X22" s="309"/>
      <c r="Y22" s="309"/>
      <c r="Z22" s="310"/>
      <c r="AB22" s="3"/>
      <c r="AC22" s="34"/>
      <c r="AD22" s="3"/>
    </row>
    <row r="23" spans="1:31" ht="12.75" x14ac:dyDescent="0.2">
      <c r="A23" s="47"/>
      <c r="B23" s="47"/>
      <c r="C23" s="49"/>
      <c r="D23" s="55"/>
      <c r="E23" s="55"/>
      <c r="F23" s="49"/>
      <c r="H23" s="47"/>
      <c r="J23" s="54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4"/>
      <c r="V23" s="54"/>
      <c r="W23" s="55"/>
      <c r="X23" s="55"/>
      <c r="Y23" s="55"/>
      <c r="Z23" s="55"/>
      <c r="AB23" s="3"/>
      <c r="AC23" s="34"/>
      <c r="AD23" s="3"/>
    </row>
    <row r="24" spans="1:31" ht="12.75" x14ac:dyDescent="0.2">
      <c r="A24" s="46">
        <v>3</v>
      </c>
      <c r="B24" s="56" t="s">
        <v>32</v>
      </c>
      <c r="C24" s="312"/>
      <c r="D24" s="313"/>
      <c r="E24" s="314" t="s">
        <v>26</v>
      </c>
      <c r="F24" s="313"/>
      <c r="G24" s="313"/>
      <c r="H24" s="313"/>
      <c r="I24" s="313"/>
      <c r="J24" s="308" t="str">
        <f>B12</f>
        <v>INTERAMERICANA</v>
      </c>
      <c r="K24" s="308"/>
      <c r="L24" s="308"/>
      <c r="M24" s="308"/>
      <c r="N24" s="308"/>
      <c r="O24" s="308"/>
      <c r="P24" s="308"/>
      <c r="Q24" s="308"/>
      <c r="R24" s="308"/>
      <c r="S24" s="60"/>
      <c r="T24" s="56" t="s">
        <v>20</v>
      </c>
      <c r="U24" s="60"/>
      <c r="V24" s="308" t="str">
        <f>B8</f>
        <v>UVM-SUR</v>
      </c>
      <c r="W24" s="308"/>
      <c r="X24" s="308"/>
      <c r="Y24" s="308"/>
      <c r="Z24" s="311"/>
      <c r="AB24" s="3"/>
      <c r="AC24" s="34"/>
      <c r="AD24" s="3"/>
    </row>
    <row r="25" spans="1:31" ht="12.75" x14ac:dyDescent="0.2">
      <c r="A25" s="46">
        <v>3</v>
      </c>
      <c r="B25" s="61" t="s">
        <v>32</v>
      </c>
      <c r="C25" s="315"/>
      <c r="D25" s="233"/>
      <c r="E25" s="316" t="s">
        <v>27</v>
      </c>
      <c r="F25" s="233"/>
      <c r="G25" s="233"/>
      <c r="H25" s="233"/>
      <c r="I25" s="233"/>
      <c r="J25" s="309" t="str">
        <f>B10</f>
        <v>UVM-QRO</v>
      </c>
      <c r="K25" s="309"/>
      <c r="L25" s="309"/>
      <c r="M25" s="309"/>
      <c r="N25" s="309"/>
      <c r="O25" s="309"/>
      <c r="P25" s="309"/>
      <c r="Q25" s="309"/>
      <c r="R25" s="309"/>
      <c r="S25" s="59"/>
      <c r="T25" s="57" t="s">
        <v>20</v>
      </c>
      <c r="U25" s="59"/>
      <c r="V25" s="309" t="str">
        <f>B14</f>
        <v>PREPA TEC</v>
      </c>
      <c r="W25" s="309"/>
      <c r="X25" s="309"/>
      <c r="Y25" s="309"/>
      <c r="Z25" s="310"/>
      <c r="AB25" s="3"/>
      <c r="AC25" s="34"/>
      <c r="AD25" s="3"/>
    </row>
    <row r="26" spans="1:31" x14ac:dyDescent="0.2">
      <c r="AB26" s="3"/>
      <c r="AC26" s="34"/>
      <c r="AD26" s="3"/>
    </row>
    <row r="27" spans="1:31" s="2" customFormat="1" ht="24.95" customHeight="1" x14ac:dyDescent="0.2">
      <c r="A27" s="345" t="s">
        <v>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</row>
    <row r="28" spans="1:31" s="1" customFormat="1" ht="24.95" customHeight="1" x14ac:dyDescent="0.2">
      <c r="A28" s="4" t="s">
        <v>1</v>
      </c>
      <c r="B28" s="4" t="s">
        <v>14</v>
      </c>
      <c r="C28" s="346">
        <v>1</v>
      </c>
      <c r="D28" s="346"/>
      <c r="E28" s="346"/>
      <c r="F28" s="346"/>
      <c r="G28" s="347">
        <v>2</v>
      </c>
      <c r="H28" s="346"/>
      <c r="I28" s="346"/>
      <c r="J28" s="348"/>
      <c r="K28" s="346">
        <v>3</v>
      </c>
      <c r="L28" s="346"/>
      <c r="M28" s="346"/>
      <c r="N28" s="346"/>
      <c r="O28" s="347">
        <v>4</v>
      </c>
      <c r="P28" s="346"/>
      <c r="Q28" s="346"/>
      <c r="R28" s="348"/>
      <c r="S28" s="71" t="s">
        <v>2</v>
      </c>
      <c r="T28" s="4" t="s">
        <v>3</v>
      </c>
      <c r="U28" s="4" t="s">
        <v>4</v>
      </c>
      <c r="V28" s="4" t="s">
        <v>5</v>
      </c>
      <c r="W28" s="4" t="s">
        <v>6</v>
      </c>
      <c r="X28" s="4" t="s">
        <v>7</v>
      </c>
      <c r="Y28" s="4" t="s">
        <v>8</v>
      </c>
      <c r="Z28" s="4" t="s">
        <v>9</v>
      </c>
      <c r="AA28" s="4" t="s">
        <v>10</v>
      </c>
      <c r="AB28" s="6" t="s">
        <v>11</v>
      </c>
      <c r="AC28" s="4" t="s">
        <v>12</v>
      </c>
      <c r="AD28" s="4" t="s">
        <v>13</v>
      </c>
      <c r="AE28" s="4" t="s">
        <v>13</v>
      </c>
    </row>
    <row r="29" spans="1:31" ht="5.0999999999999996" customHeight="1" x14ac:dyDescent="0.2">
      <c r="A29" s="342">
        <v>1</v>
      </c>
      <c r="B29" s="38"/>
      <c r="C29" s="7"/>
      <c r="D29" s="7"/>
      <c r="E29" s="7"/>
      <c r="F29" s="7"/>
      <c r="G29" s="8">
        <f>IF(G30&gt;I30,1,0)</f>
        <v>0</v>
      </c>
      <c r="H29" s="9">
        <f>IF(AND(G30=I30,G30&lt;&gt;"",I30&lt;&gt;""),1,0)</f>
        <v>0</v>
      </c>
      <c r="I29" s="9">
        <f>IF(G30&lt;I30,1,0)</f>
        <v>0</v>
      </c>
      <c r="J29" s="10">
        <f>IF(H30="D",IF(G30=0,1,0),0)</f>
        <v>0</v>
      </c>
      <c r="K29" s="9">
        <f>IF(K30&gt;M30,1,0)</f>
        <v>0</v>
      </c>
      <c r="L29" s="9">
        <f>IF(AND(K30=M30,K30&lt;&gt;"",M30&lt;&gt;""),1,0)</f>
        <v>0</v>
      </c>
      <c r="M29" s="9">
        <f>IF(K30&lt;M30,1,0)</f>
        <v>0</v>
      </c>
      <c r="N29" s="9">
        <f>IF(L30="D",IF(K30=0,1,0),0)</f>
        <v>0</v>
      </c>
      <c r="O29" s="8">
        <f>IF(O30&gt;Q30,1,0)</f>
        <v>0</v>
      </c>
      <c r="P29" s="9">
        <f>IF(AND(O30=Q30,O30&lt;&gt;"",Q30&lt;&gt;""),1,0)</f>
        <v>0</v>
      </c>
      <c r="Q29" s="9">
        <f>IF(O30&lt;Q30,1,0)</f>
        <v>0</v>
      </c>
      <c r="R29" s="10">
        <f>IF(P30="D",IF(O30=0,1,0),0)</f>
        <v>0</v>
      </c>
      <c r="S29" s="336">
        <f>T29+U29+V29+W29</f>
        <v>0</v>
      </c>
      <c r="T29" s="338">
        <f>C29+G29+K29+O29</f>
        <v>0</v>
      </c>
      <c r="U29" s="340">
        <f>D29+H29+L29+P29</f>
        <v>0</v>
      </c>
      <c r="V29" s="338">
        <f>IF(F29&lt;&gt;1,E29,0)+IF(J29&lt;&gt;1,I29,0)+IF(N29&lt;&gt;1,M29,0)+IF(R29&lt;&gt;1,Q29,0)</f>
        <v>0</v>
      </c>
      <c r="W29" s="322">
        <f>F29+J29+N29+R29</f>
        <v>0</v>
      </c>
      <c r="X29" s="324">
        <f>S29*3</f>
        <v>0</v>
      </c>
      <c r="Y29" s="326" t="e">
        <f>AC29/X29</f>
        <v>#DIV/0!</v>
      </c>
      <c r="Z29" s="328">
        <f>SUM(C30,G30,K30,O30)</f>
        <v>0</v>
      </c>
      <c r="AA29" s="328">
        <f>SUM(E30,F30,I30,J30,M30,N30,Q30,R30)</f>
        <v>0</v>
      </c>
      <c r="AB29" s="343">
        <f>Z29-AA29</f>
        <v>0</v>
      </c>
      <c r="AC29" s="330">
        <f>T29*3+U29*2+V29*1</f>
        <v>0</v>
      </c>
      <c r="AD29" s="332">
        <f>(Z29)+(AB29*100)+(AC29*10000)</f>
        <v>0</v>
      </c>
      <c r="AE29" s="317">
        <f>RANK(AD29,AD29:AD36,0)</f>
        <v>1</v>
      </c>
    </row>
    <row r="30" spans="1:31" ht="24.95" customHeight="1" x14ac:dyDescent="0.2">
      <c r="A30" s="342"/>
      <c r="B30" s="39" t="s">
        <v>41</v>
      </c>
      <c r="C30" s="7"/>
      <c r="D30" s="7"/>
      <c r="E30" s="7"/>
      <c r="F30" s="42"/>
      <c r="G30" s="11" t="str">
        <f>IF(AND(E32&lt;&gt;""),E32,"")</f>
        <v/>
      </c>
      <c r="H30" s="12" t="str">
        <f>IF(AND(D32&lt;&gt;""),D32,"")</f>
        <v/>
      </c>
      <c r="I30" s="13" t="str">
        <f>IF(AND(C32&lt;&gt;""),C32,"")</f>
        <v/>
      </c>
      <c r="J30" s="31"/>
      <c r="K30" s="13" t="str">
        <f>IF(AND(E34&lt;&gt;""),E34,"")</f>
        <v/>
      </c>
      <c r="L30" s="12" t="str">
        <f>IF(AND(D34&lt;&gt;""),D34,"")</f>
        <v/>
      </c>
      <c r="M30" s="13" t="str">
        <f>IF(AND(C34&lt;&gt;""),C34,"")</f>
        <v/>
      </c>
      <c r="N30" s="62"/>
      <c r="O30" s="11" t="str">
        <f>IF(AND(E36&lt;&gt;""),E36,"")</f>
        <v/>
      </c>
      <c r="P30" s="12" t="str">
        <f>IF(AND(D36&lt;&gt;""),D36,"")</f>
        <v/>
      </c>
      <c r="Q30" s="13" t="str">
        <f>IF(AND(C36&lt;&gt;""),C36,"")</f>
        <v/>
      </c>
      <c r="R30" s="31"/>
      <c r="S30" s="337"/>
      <c r="T30" s="339"/>
      <c r="U30" s="341"/>
      <c r="V30" s="339"/>
      <c r="W30" s="323"/>
      <c r="X30" s="325"/>
      <c r="Y30" s="327"/>
      <c r="Z30" s="329"/>
      <c r="AA30" s="329"/>
      <c r="AB30" s="344"/>
      <c r="AC30" s="331"/>
      <c r="AD30" s="333"/>
      <c r="AE30" s="318"/>
    </row>
    <row r="31" spans="1:31" ht="5.0999999999999996" customHeight="1" x14ac:dyDescent="0.2">
      <c r="A31" s="334">
        <v>2</v>
      </c>
      <c r="B31" s="40"/>
      <c r="C31" s="14">
        <f>IF(C32&gt;E32,1,0)</f>
        <v>0</v>
      </c>
      <c r="D31" s="14">
        <f>IF(AND(C32=E32,C32&lt;&gt;"",E32&lt;&gt;""),1,0)</f>
        <v>0</v>
      </c>
      <c r="E31" s="14">
        <f>IF(C32&lt;E32,1,0)</f>
        <v>0</v>
      </c>
      <c r="F31" s="14">
        <f>IF(D32="D",IF(C32=0,1,0),0)</f>
        <v>0</v>
      </c>
      <c r="G31" s="15"/>
      <c r="H31" s="16"/>
      <c r="I31" s="16"/>
      <c r="J31" s="17"/>
      <c r="K31" s="14">
        <f>IF(K32&gt;M32,1,0)</f>
        <v>0</v>
      </c>
      <c r="L31" s="14">
        <f>IF(AND(K32=M32,K32&lt;&gt;"",M32&lt;&gt;""),1,0)</f>
        <v>0</v>
      </c>
      <c r="M31" s="14">
        <f>IF(K32&lt;M32,1,0)</f>
        <v>0</v>
      </c>
      <c r="N31" s="14">
        <f>IF(L32="D",IF(K32=0,1,0),0)</f>
        <v>0</v>
      </c>
      <c r="O31" s="18">
        <f>IF(O32&gt;Q32,1,0)</f>
        <v>0</v>
      </c>
      <c r="P31" s="14">
        <f>IF(AND(O32=Q32,O32&lt;&gt;"",Q32&lt;&gt;""),1,0)</f>
        <v>0</v>
      </c>
      <c r="Q31" s="14">
        <f>IF(O32&lt;Q32,1,0)</f>
        <v>0</v>
      </c>
      <c r="R31" s="19">
        <f>IF(P32="D",IF(O32=0,1,0),0)</f>
        <v>0</v>
      </c>
      <c r="S31" s="336">
        <f>T31+U31+V31+W31</f>
        <v>0</v>
      </c>
      <c r="T31" s="338">
        <f>C31+G31+K31+O31</f>
        <v>0</v>
      </c>
      <c r="U31" s="340">
        <f>D31+H31+L31+P31</f>
        <v>0</v>
      </c>
      <c r="V31" s="338">
        <f>IF(F31&lt;&gt;1,E31,0)+IF(J31&lt;&gt;1,I31,0)+IF(N31&lt;&gt;1,M31,0)+IF(R31&lt;&gt;1,Q31,0)</f>
        <v>0</v>
      </c>
      <c r="W31" s="322">
        <f>F31+J31+N31+R31</f>
        <v>0</v>
      </c>
      <c r="X31" s="324">
        <f>S31*3</f>
        <v>0</v>
      </c>
      <c r="Y31" s="326" t="e">
        <f>AC31/X31</f>
        <v>#DIV/0!</v>
      </c>
      <c r="Z31" s="328">
        <f>SUM(C32,G32,K32,O32)</f>
        <v>0</v>
      </c>
      <c r="AA31" s="328">
        <f t="shared" ref="AA31" si="6">SUM(E32,F32,I32,J32,M32,N32,Q32,R32)</f>
        <v>0</v>
      </c>
      <c r="AB31" s="343">
        <f>Z31-AA31</f>
        <v>0</v>
      </c>
      <c r="AC31" s="330">
        <f>T31*3+U31*2+V31*1</f>
        <v>0</v>
      </c>
      <c r="AD31" s="332">
        <f t="shared" ref="AD31" si="7">(Z31)+(AB31*100)+(AC31*10000)</f>
        <v>0</v>
      </c>
      <c r="AE31" s="317">
        <f>RANK(AD31,AD29:AD36,0)</f>
        <v>1</v>
      </c>
    </row>
    <row r="32" spans="1:31" ht="24.95" customHeight="1" x14ac:dyDescent="0.2">
      <c r="A32" s="335"/>
      <c r="B32" s="41" t="s">
        <v>42</v>
      </c>
      <c r="C32" s="20" t="str">
        <f>IF(AND(S40&lt;&gt;""),S40,"")</f>
        <v/>
      </c>
      <c r="D32" s="21"/>
      <c r="E32" s="20" t="str">
        <f>IF(AND(U40&lt;&gt;""),U40,"")</f>
        <v/>
      </c>
      <c r="F32" s="22"/>
      <c r="G32" s="23"/>
      <c r="H32" s="24"/>
      <c r="I32" s="24"/>
      <c r="J32" s="43"/>
      <c r="K32" s="25" t="str">
        <f>IF(AND(I34&lt;&gt;""),I34,"")</f>
        <v/>
      </c>
      <c r="L32" s="26" t="str">
        <f>IF(AND(H34&lt;&gt;""),H34,"")</f>
        <v/>
      </c>
      <c r="M32" s="25" t="str">
        <f>IF(AND(G34&lt;&gt;""),G34,"")</f>
        <v/>
      </c>
      <c r="N32" s="22"/>
      <c r="O32" s="27" t="str">
        <f>IF(AND(I36&lt;&gt;""),I36,"")</f>
        <v/>
      </c>
      <c r="P32" s="26" t="str">
        <f>IF(AND(H36&lt;&gt;""),H36,"")</f>
        <v/>
      </c>
      <c r="Q32" s="25" t="str">
        <f>IF(AND(G36&lt;&gt;""),G36,"")</f>
        <v/>
      </c>
      <c r="R32" s="33"/>
      <c r="S32" s="337"/>
      <c r="T32" s="339"/>
      <c r="U32" s="341"/>
      <c r="V32" s="339"/>
      <c r="W32" s="323"/>
      <c r="X32" s="325"/>
      <c r="Y32" s="327"/>
      <c r="Z32" s="329"/>
      <c r="AA32" s="329"/>
      <c r="AB32" s="344"/>
      <c r="AC32" s="331"/>
      <c r="AD32" s="333"/>
      <c r="AE32" s="318"/>
    </row>
    <row r="33" spans="1:31" ht="5.0999999999999996" customHeight="1" x14ac:dyDescent="0.2">
      <c r="A33" s="342">
        <v>3</v>
      </c>
      <c r="B33" s="38"/>
      <c r="C33" s="9">
        <f>IF(C34&gt;E34,1,0)</f>
        <v>0</v>
      </c>
      <c r="D33" s="9">
        <f>IF(AND(C34=E34,C34&lt;&gt;"",E34&lt;&gt;""),1,0)</f>
        <v>0</v>
      </c>
      <c r="E33" s="9">
        <f>IF(C34&lt;E34,1,0)</f>
        <v>0</v>
      </c>
      <c r="F33" s="14">
        <f>IF(D34="D",IF(C34=0,1,0),0)</f>
        <v>0</v>
      </c>
      <c r="G33" s="8">
        <f>IF(G34&gt;I34,1,0)</f>
        <v>0</v>
      </c>
      <c r="H33" s="9">
        <f>IF(AND(G34=I34,G34&lt;&gt;"",I34&lt;&gt;""),1,0)</f>
        <v>0</v>
      </c>
      <c r="I33" s="9">
        <f>IF(G34&lt;I34,1,0)</f>
        <v>0</v>
      </c>
      <c r="J33" s="10">
        <f>IF(H34="D",IF(G34=0,1,0),0)</f>
        <v>0</v>
      </c>
      <c r="K33" s="7"/>
      <c r="L33" s="7"/>
      <c r="M33" s="7"/>
      <c r="N33" s="7"/>
      <c r="O33" s="8">
        <f>IF(O34&gt;Q34,1,0)</f>
        <v>0</v>
      </c>
      <c r="P33" s="9">
        <f>IF(AND(O34=Q34,O34&lt;&gt;"",Q34&lt;&gt;""),1,0)</f>
        <v>0</v>
      </c>
      <c r="Q33" s="9">
        <f>IF(O34&lt;Q34,1,0)</f>
        <v>0</v>
      </c>
      <c r="R33" s="10">
        <f>IF(P34="D",IF(O34=0,1,0),0)</f>
        <v>0</v>
      </c>
      <c r="S33" s="336">
        <f>T33+U33+V33+W33</f>
        <v>0</v>
      </c>
      <c r="T33" s="338">
        <f>C33+G33+K33+O33</f>
        <v>0</v>
      </c>
      <c r="U33" s="340">
        <f>D33+H33+L33+P33</f>
        <v>0</v>
      </c>
      <c r="V33" s="338">
        <f>IF(F33&lt;&gt;1,E33,0)+IF(J33&lt;&gt;1,I33,0)+IF(N33&lt;&gt;1,M33,0)+IF(R33&lt;&gt;1,Q33,0)</f>
        <v>0</v>
      </c>
      <c r="W33" s="322">
        <f>F33+J33+N33+R33</f>
        <v>0</v>
      </c>
      <c r="X33" s="324">
        <f>S33*3</f>
        <v>0</v>
      </c>
      <c r="Y33" s="326" t="e">
        <f>AC33/X33</f>
        <v>#DIV/0!</v>
      </c>
      <c r="Z33" s="328">
        <f>SUM(C34,G34,K34,O34)</f>
        <v>0</v>
      </c>
      <c r="AA33" s="328">
        <f t="shared" ref="AA33" si="8">SUM(E34,F34,I34,J34,M34,N34,Q34,R34)</f>
        <v>0</v>
      </c>
      <c r="AB33" s="343">
        <f>Z33-AA33</f>
        <v>0</v>
      </c>
      <c r="AC33" s="330">
        <f>T33*3+U33*2+V33*1</f>
        <v>0</v>
      </c>
      <c r="AD33" s="332">
        <f t="shared" ref="AD33" si="9">(Z33)+(AB33*100)+(AC33*10000)</f>
        <v>0</v>
      </c>
      <c r="AE33" s="317">
        <f>RANK(AD33,AD29:AD36,0)</f>
        <v>1</v>
      </c>
    </row>
    <row r="34" spans="1:31" ht="24.95" customHeight="1" x14ac:dyDescent="0.2">
      <c r="A34" s="342"/>
      <c r="B34" s="39" t="s">
        <v>43</v>
      </c>
      <c r="C34" s="28" t="str">
        <f>IF(AND(U44&lt;&gt;""),U44,"")</f>
        <v/>
      </c>
      <c r="D34" s="29"/>
      <c r="E34" s="28" t="str">
        <f>IF(AND(S44&lt;&gt;""),S44,"")</f>
        <v/>
      </c>
      <c r="F34" s="22"/>
      <c r="G34" s="30" t="str">
        <f>IF(AND(U47&lt;&gt;""),U47,"")</f>
        <v/>
      </c>
      <c r="H34" s="29"/>
      <c r="I34" s="28" t="str">
        <f>IF(AND(S47&lt;&gt;""),S47,"")</f>
        <v/>
      </c>
      <c r="J34" s="31"/>
      <c r="K34" s="7"/>
      <c r="L34" s="7"/>
      <c r="M34" s="7"/>
      <c r="N34" s="42"/>
      <c r="O34" s="11" t="str">
        <f>IF(AND(M36&lt;&gt;""),M36,"")</f>
        <v/>
      </c>
      <c r="P34" s="12" t="str">
        <f>IF(AND(L36&lt;&gt;""),L36,"")</f>
        <v/>
      </c>
      <c r="Q34" s="13" t="str">
        <f>IF(AND(K36&lt;&gt;""),K36,"")</f>
        <v/>
      </c>
      <c r="R34" s="31"/>
      <c r="S34" s="337"/>
      <c r="T34" s="339"/>
      <c r="U34" s="341"/>
      <c r="V34" s="339"/>
      <c r="W34" s="323"/>
      <c r="X34" s="325"/>
      <c r="Y34" s="327"/>
      <c r="Z34" s="329"/>
      <c r="AA34" s="329"/>
      <c r="AB34" s="344"/>
      <c r="AC34" s="331"/>
      <c r="AD34" s="333"/>
      <c r="AE34" s="318"/>
    </row>
    <row r="35" spans="1:31" ht="5.0999999999999996" customHeight="1" x14ac:dyDescent="0.2">
      <c r="A35" s="334">
        <v>4</v>
      </c>
      <c r="B35" s="40"/>
      <c r="C35" s="14">
        <f>IF(C36&gt;E36,1,0)</f>
        <v>0</v>
      </c>
      <c r="D35" s="14">
        <f>IF(AND(C36=E36,C36&lt;&gt;"",E36&lt;&gt;""),1,0)</f>
        <v>0</v>
      </c>
      <c r="E35" s="14">
        <f>IF(C36&lt;E36,1,0)</f>
        <v>0</v>
      </c>
      <c r="F35" s="14">
        <f>IF(D36="D",IF(C36=0,1,0),0)</f>
        <v>0</v>
      </c>
      <c r="G35" s="18">
        <f>IF(G36&gt;I36,1,0)</f>
        <v>0</v>
      </c>
      <c r="H35" s="14">
        <f>IF(AND(G36=I36,G36&lt;&gt;"",I36&lt;&gt;""),1,0)</f>
        <v>0</v>
      </c>
      <c r="I35" s="14">
        <f>IF(G36&lt;I36,1,0)</f>
        <v>0</v>
      </c>
      <c r="J35" s="19">
        <f>IF(H36="D",IF(G36=0,1,0),0)</f>
        <v>0</v>
      </c>
      <c r="K35" s="14">
        <f>IF(K36&gt;M36,1,0)</f>
        <v>0</v>
      </c>
      <c r="L35" s="14">
        <f>IF(AND(K36=M36,K36&lt;&gt;"",M36&lt;&gt;""),1,0)</f>
        <v>0</v>
      </c>
      <c r="M35" s="14">
        <f>IF(K36&lt;M36,1,0)</f>
        <v>0</v>
      </c>
      <c r="N35" s="14">
        <f>IF(L36="D",IF(K36=0,1,0),0)</f>
        <v>0</v>
      </c>
      <c r="O35" s="15"/>
      <c r="P35" s="16"/>
      <c r="Q35" s="16"/>
      <c r="R35" s="17"/>
      <c r="S35" s="336">
        <f>T35+U35+V35+W35</f>
        <v>0</v>
      </c>
      <c r="T35" s="338">
        <f>C35+G35+K35+O35</f>
        <v>0</v>
      </c>
      <c r="U35" s="340">
        <f>D35+H35+L35+P35</f>
        <v>0</v>
      </c>
      <c r="V35" s="338">
        <f>IF(F35&lt;&gt;1,E35,0)+IF(J35&lt;&gt;1,I35,0)+IF(N35&lt;&gt;1,M35,0)+IF(R35&lt;&gt;1,Q35,0)</f>
        <v>0</v>
      </c>
      <c r="W35" s="322">
        <f>F35+J35+N35+R35</f>
        <v>0</v>
      </c>
      <c r="X35" s="324">
        <f>S35*3</f>
        <v>0</v>
      </c>
      <c r="Y35" s="326" t="e">
        <f>AC35/X35</f>
        <v>#DIV/0!</v>
      </c>
      <c r="Z35" s="328">
        <f>SUM(C36,G36,K36,O36)</f>
        <v>0</v>
      </c>
      <c r="AA35" s="328">
        <f t="shared" ref="AA35" si="10">SUM(E36,F36,I36,J36,M36,N36,Q36,R36)</f>
        <v>0</v>
      </c>
      <c r="AB35" s="343">
        <f>Z35-AA35</f>
        <v>0</v>
      </c>
      <c r="AC35" s="330">
        <f>T35*3+U35*2+V35*1</f>
        <v>0</v>
      </c>
      <c r="AD35" s="332">
        <f t="shared" ref="AD35" si="11">(Z35)+(AB35*100)+(AC35*10000)</f>
        <v>0</v>
      </c>
      <c r="AE35" s="317">
        <f>RANK(AD35,AD29:AD36,0)</f>
        <v>1</v>
      </c>
    </row>
    <row r="36" spans="1:31" ht="24.95" customHeight="1" x14ac:dyDescent="0.2">
      <c r="A36" s="335"/>
      <c r="B36" s="41" t="s">
        <v>44</v>
      </c>
      <c r="C36" s="20" t="str">
        <f>IF(AND(S46&lt;&gt;""),S46,"")</f>
        <v/>
      </c>
      <c r="D36" s="21"/>
      <c r="E36" s="20" t="str">
        <f>IF(AND(U46&lt;&gt;""),U46,"")</f>
        <v/>
      </c>
      <c r="F36" s="22"/>
      <c r="G36" s="32" t="str">
        <f>IF(AND(S43&lt;&gt;""),S43,"")</f>
        <v/>
      </c>
      <c r="H36" s="21"/>
      <c r="I36" s="20" t="str">
        <f>IF(AND(U43&lt;&gt;""),U43,"")</f>
        <v/>
      </c>
      <c r="J36" s="33"/>
      <c r="K36" s="20" t="str">
        <f>IF(AND(U41&lt;&gt;""),U41,"")</f>
        <v/>
      </c>
      <c r="L36" s="21"/>
      <c r="M36" s="20" t="str">
        <f>IF(AND(S41&lt;&gt;""),S41,"")</f>
        <v/>
      </c>
      <c r="N36" s="22"/>
      <c r="O36" s="23"/>
      <c r="P36" s="24"/>
      <c r="Q36" s="24"/>
      <c r="R36" s="43"/>
      <c r="S36" s="337"/>
      <c r="T36" s="339"/>
      <c r="U36" s="341"/>
      <c r="V36" s="339"/>
      <c r="W36" s="323"/>
      <c r="X36" s="325"/>
      <c r="Y36" s="327"/>
      <c r="Z36" s="329"/>
      <c r="AA36" s="329"/>
      <c r="AB36" s="344"/>
      <c r="AC36" s="331"/>
      <c r="AD36" s="333"/>
      <c r="AE36" s="318"/>
    </row>
    <row r="37" spans="1:31" x14ac:dyDescent="0.2">
      <c r="AB37" s="3"/>
      <c r="AC37" s="34"/>
      <c r="AD37" s="3"/>
    </row>
    <row r="38" spans="1:31" ht="12.75" x14ac:dyDescent="0.2">
      <c r="A38" s="44" t="s">
        <v>15</v>
      </c>
      <c r="B38" s="70" t="s">
        <v>16</v>
      </c>
      <c r="C38" s="320" t="s">
        <v>17</v>
      </c>
      <c r="D38" s="243"/>
      <c r="E38" s="320" t="s">
        <v>18</v>
      </c>
      <c r="F38" s="243"/>
      <c r="G38" s="243"/>
      <c r="H38" s="243"/>
      <c r="I38" s="243"/>
      <c r="J38" s="319"/>
      <c r="K38" s="319"/>
      <c r="L38" s="319"/>
      <c r="M38" s="319"/>
      <c r="N38" s="319"/>
      <c r="O38" s="319"/>
      <c r="P38" s="319"/>
      <c r="Q38" s="319"/>
      <c r="R38" s="319"/>
      <c r="S38" s="320" t="s">
        <v>19</v>
      </c>
      <c r="T38" s="320"/>
      <c r="U38" s="320"/>
      <c r="V38" s="320"/>
      <c r="W38" s="320"/>
      <c r="X38" s="320"/>
      <c r="Y38" s="320"/>
      <c r="Z38" s="321"/>
      <c r="AB38" s="3"/>
      <c r="AC38" s="34"/>
      <c r="AD38" s="3"/>
    </row>
    <row r="39" spans="1:31" ht="12.75" x14ac:dyDescent="0.2">
      <c r="A39" s="45"/>
      <c r="B39" s="45"/>
      <c r="C39" s="49"/>
      <c r="F39" s="49"/>
      <c r="J39" s="45"/>
      <c r="R39" s="45"/>
      <c r="S39" s="51"/>
      <c r="T39" s="51"/>
      <c r="U39" s="51"/>
      <c r="V39" s="45"/>
      <c r="AB39" s="3"/>
      <c r="AC39" s="34"/>
      <c r="AD39" s="3"/>
    </row>
    <row r="40" spans="1:31" ht="12.75" x14ac:dyDescent="0.2">
      <c r="A40" s="46">
        <v>1</v>
      </c>
      <c r="B40" s="67" t="s">
        <v>30</v>
      </c>
      <c r="C40" s="312"/>
      <c r="D40" s="313"/>
      <c r="E40" s="314" t="s">
        <v>26</v>
      </c>
      <c r="F40" s="313"/>
      <c r="G40" s="313"/>
      <c r="H40" s="313"/>
      <c r="I40" s="313"/>
      <c r="J40" s="308" t="str">
        <f>B32</f>
        <v>TEC-GDL</v>
      </c>
      <c r="K40" s="308"/>
      <c r="L40" s="308"/>
      <c r="M40" s="308"/>
      <c r="N40" s="308"/>
      <c r="O40" s="308"/>
      <c r="P40" s="308"/>
      <c r="Q40" s="308"/>
      <c r="R40" s="308"/>
      <c r="S40" s="60"/>
      <c r="T40" s="67" t="s">
        <v>20</v>
      </c>
      <c r="U40" s="60"/>
      <c r="V40" s="308" t="str">
        <f>B30</f>
        <v>TEC-PUEBLA</v>
      </c>
      <c r="W40" s="308"/>
      <c r="X40" s="308"/>
      <c r="Y40" s="308"/>
      <c r="Z40" s="311"/>
      <c r="AB40" s="3"/>
      <c r="AC40" s="34"/>
      <c r="AD40" s="3"/>
    </row>
    <row r="41" spans="1:31" ht="12.75" x14ac:dyDescent="0.2">
      <c r="A41" s="46">
        <v>1</v>
      </c>
      <c r="B41" s="61" t="s">
        <v>30</v>
      </c>
      <c r="C41" s="315"/>
      <c r="D41" s="233"/>
      <c r="E41" s="316" t="s">
        <v>27</v>
      </c>
      <c r="F41" s="233"/>
      <c r="G41" s="233"/>
      <c r="H41" s="233"/>
      <c r="I41" s="233"/>
      <c r="J41" s="309" t="str">
        <f>B34</f>
        <v>UP MÉXICO</v>
      </c>
      <c r="K41" s="309"/>
      <c r="L41" s="309"/>
      <c r="M41" s="309"/>
      <c r="N41" s="309"/>
      <c r="O41" s="309"/>
      <c r="P41" s="309"/>
      <c r="Q41" s="309"/>
      <c r="R41" s="309"/>
      <c r="S41" s="64"/>
      <c r="T41" s="65" t="s">
        <v>20</v>
      </c>
      <c r="U41" s="64"/>
      <c r="V41" s="309" t="str">
        <f>B36</f>
        <v>CEU</v>
      </c>
      <c r="W41" s="309"/>
      <c r="X41" s="309"/>
      <c r="Y41" s="309"/>
      <c r="Z41" s="310"/>
      <c r="AB41" s="3"/>
      <c r="AC41" s="34"/>
      <c r="AD41" s="3"/>
    </row>
    <row r="42" spans="1:31" ht="12.75" x14ac:dyDescent="0.2">
      <c r="A42" s="47"/>
      <c r="B42" s="47"/>
      <c r="C42" s="49"/>
      <c r="D42" s="55"/>
      <c r="E42" s="55"/>
      <c r="F42" s="49"/>
      <c r="H42" s="47"/>
      <c r="J42" s="54"/>
      <c r="K42" s="55"/>
      <c r="L42" s="55"/>
      <c r="M42" s="55"/>
      <c r="N42" s="55"/>
      <c r="O42" s="55"/>
      <c r="P42" s="55"/>
      <c r="Q42" s="55"/>
      <c r="R42" s="55"/>
      <c r="S42" s="54"/>
      <c r="T42" s="54"/>
      <c r="U42" s="54"/>
      <c r="V42" s="54"/>
      <c r="W42" s="55"/>
      <c r="X42" s="55"/>
      <c r="Y42" s="55"/>
      <c r="Z42" s="55"/>
      <c r="AB42" s="3"/>
      <c r="AC42" s="34"/>
      <c r="AD42" s="3"/>
    </row>
    <row r="43" spans="1:31" ht="12.75" x14ac:dyDescent="0.2">
      <c r="A43" s="46">
        <v>2</v>
      </c>
      <c r="B43" s="67" t="s">
        <v>31</v>
      </c>
      <c r="C43" s="312"/>
      <c r="D43" s="313"/>
      <c r="E43" s="314" t="s">
        <v>26</v>
      </c>
      <c r="F43" s="313"/>
      <c r="G43" s="313"/>
      <c r="H43" s="313"/>
      <c r="I43" s="313"/>
      <c r="J43" s="308" t="str">
        <f>B36</f>
        <v>CEU</v>
      </c>
      <c r="K43" s="308"/>
      <c r="L43" s="308"/>
      <c r="M43" s="308"/>
      <c r="N43" s="308"/>
      <c r="O43" s="308"/>
      <c r="P43" s="308"/>
      <c r="Q43" s="308"/>
      <c r="R43" s="308"/>
      <c r="S43" s="60"/>
      <c r="T43" s="67" t="s">
        <v>20</v>
      </c>
      <c r="U43" s="60"/>
      <c r="V43" s="308" t="str">
        <f>B30</f>
        <v>TEC-PUEBLA</v>
      </c>
      <c r="W43" s="308"/>
      <c r="X43" s="308"/>
      <c r="Y43" s="308"/>
      <c r="Z43" s="311"/>
      <c r="AB43" s="3"/>
      <c r="AC43" s="34"/>
      <c r="AD43" s="3"/>
    </row>
    <row r="44" spans="1:31" ht="12.75" x14ac:dyDescent="0.2">
      <c r="A44" s="46">
        <v>2</v>
      </c>
      <c r="B44" s="61" t="s">
        <v>31</v>
      </c>
      <c r="C44" s="315"/>
      <c r="D44" s="233"/>
      <c r="E44" s="316" t="s">
        <v>27</v>
      </c>
      <c r="F44" s="233"/>
      <c r="G44" s="233"/>
      <c r="H44" s="233"/>
      <c r="I44" s="233"/>
      <c r="J44" s="309" t="str">
        <f>B32</f>
        <v>TEC-GDL</v>
      </c>
      <c r="K44" s="309"/>
      <c r="L44" s="309"/>
      <c r="M44" s="309"/>
      <c r="N44" s="309"/>
      <c r="O44" s="309"/>
      <c r="P44" s="309"/>
      <c r="Q44" s="309"/>
      <c r="R44" s="309"/>
      <c r="S44" s="64"/>
      <c r="T44" s="65" t="s">
        <v>20</v>
      </c>
      <c r="U44" s="64"/>
      <c r="V44" s="309" t="str">
        <f>B34</f>
        <v>UP MÉXICO</v>
      </c>
      <c r="W44" s="309"/>
      <c r="X44" s="309"/>
      <c r="Y44" s="309"/>
      <c r="Z44" s="310"/>
      <c r="AB44" s="3"/>
      <c r="AC44" s="34"/>
      <c r="AD44" s="3"/>
    </row>
    <row r="45" spans="1:31" ht="12.75" x14ac:dyDescent="0.2">
      <c r="A45" s="47"/>
      <c r="B45" s="47"/>
      <c r="C45" s="49"/>
      <c r="D45" s="55"/>
      <c r="E45" s="55"/>
      <c r="F45" s="49"/>
      <c r="H45" s="47"/>
      <c r="J45" s="54"/>
      <c r="K45" s="55"/>
      <c r="L45" s="55"/>
      <c r="M45" s="55"/>
      <c r="N45" s="55"/>
      <c r="O45" s="55"/>
      <c r="P45" s="55"/>
      <c r="Q45" s="55"/>
      <c r="R45" s="55"/>
      <c r="S45" s="54"/>
      <c r="T45" s="54"/>
      <c r="U45" s="54"/>
      <c r="V45" s="54"/>
      <c r="W45" s="55"/>
      <c r="X45" s="55"/>
      <c r="Y45" s="55"/>
      <c r="Z45" s="55"/>
      <c r="AB45" s="3"/>
      <c r="AC45" s="34"/>
      <c r="AD45" s="3"/>
    </row>
    <row r="46" spans="1:31" ht="12.75" x14ac:dyDescent="0.2">
      <c r="A46" s="46">
        <v>3</v>
      </c>
      <c r="B46" s="67" t="s">
        <v>32</v>
      </c>
      <c r="C46" s="312"/>
      <c r="D46" s="313"/>
      <c r="E46" s="314" t="s">
        <v>26</v>
      </c>
      <c r="F46" s="313"/>
      <c r="G46" s="313"/>
      <c r="H46" s="313"/>
      <c r="I46" s="313"/>
      <c r="J46" s="308" t="str">
        <f>B34</f>
        <v>UP MÉXICO</v>
      </c>
      <c r="K46" s="308"/>
      <c r="L46" s="308"/>
      <c r="M46" s="308"/>
      <c r="N46" s="308"/>
      <c r="O46" s="308"/>
      <c r="P46" s="308"/>
      <c r="Q46" s="308"/>
      <c r="R46" s="308"/>
      <c r="S46" s="60"/>
      <c r="T46" s="67" t="s">
        <v>20</v>
      </c>
      <c r="U46" s="60"/>
      <c r="V46" s="308" t="str">
        <f>B30</f>
        <v>TEC-PUEBLA</v>
      </c>
      <c r="W46" s="308"/>
      <c r="X46" s="308"/>
      <c r="Y46" s="308"/>
      <c r="Z46" s="311"/>
      <c r="AB46" s="3"/>
      <c r="AC46" s="34"/>
      <c r="AD46" s="3"/>
    </row>
    <row r="47" spans="1:31" ht="12.75" x14ac:dyDescent="0.2">
      <c r="A47" s="46">
        <v>3</v>
      </c>
      <c r="B47" s="61" t="s">
        <v>32</v>
      </c>
      <c r="C47" s="315"/>
      <c r="D47" s="233"/>
      <c r="E47" s="316" t="s">
        <v>27</v>
      </c>
      <c r="F47" s="233"/>
      <c r="G47" s="233"/>
      <c r="H47" s="233"/>
      <c r="I47" s="233"/>
      <c r="J47" s="309" t="str">
        <f>B32</f>
        <v>TEC-GDL</v>
      </c>
      <c r="K47" s="309"/>
      <c r="L47" s="309"/>
      <c r="M47" s="309"/>
      <c r="N47" s="309"/>
      <c r="O47" s="309"/>
      <c r="P47" s="309"/>
      <c r="Q47" s="309"/>
      <c r="R47" s="309"/>
      <c r="S47" s="64"/>
      <c r="T47" s="65" t="s">
        <v>20</v>
      </c>
      <c r="U47" s="64"/>
      <c r="V47" s="309" t="str">
        <f>B36</f>
        <v>CEU</v>
      </c>
      <c r="W47" s="309"/>
      <c r="X47" s="309"/>
      <c r="Y47" s="309"/>
      <c r="Z47" s="310"/>
      <c r="AB47" s="3"/>
      <c r="AC47" s="34"/>
      <c r="AD47" s="3"/>
    </row>
    <row r="49" spans="1:31" s="2" customFormat="1" ht="24.95" customHeight="1" x14ac:dyDescent="0.2">
      <c r="A49" s="345" t="s">
        <v>22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</row>
    <row r="50" spans="1:31" s="1" customFormat="1" ht="24.95" customHeight="1" x14ac:dyDescent="0.2">
      <c r="A50" s="4" t="s">
        <v>1</v>
      </c>
      <c r="B50" s="4" t="s">
        <v>14</v>
      </c>
      <c r="C50" s="346">
        <v>1</v>
      </c>
      <c r="D50" s="346"/>
      <c r="E50" s="346"/>
      <c r="F50" s="346"/>
      <c r="G50" s="347">
        <v>2</v>
      </c>
      <c r="H50" s="346"/>
      <c r="I50" s="346"/>
      <c r="J50" s="348"/>
      <c r="K50" s="346">
        <v>3</v>
      </c>
      <c r="L50" s="346"/>
      <c r="M50" s="346"/>
      <c r="N50" s="346"/>
      <c r="O50" s="347">
        <v>4</v>
      </c>
      <c r="P50" s="346"/>
      <c r="Q50" s="346"/>
      <c r="R50" s="348"/>
      <c r="S50" s="71" t="s">
        <v>2</v>
      </c>
      <c r="T50" s="4" t="s">
        <v>3</v>
      </c>
      <c r="U50" s="4" t="s">
        <v>4</v>
      </c>
      <c r="V50" s="4" t="s">
        <v>5</v>
      </c>
      <c r="W50" s="4" t="s">
        <v>6</v>
      </c>
      <c r="X50" s="4" t="s">
        <v>7</v>
      </c>
      <c r="Y50" s="4" t="s">
        <v>8</v>
      </c>
      <c r="Z50" s="4" t="s">
        <v>9</v>
      </c>
      <c r="AA50" s="4" t="s">
        <v>10</v>
      </c>
      <c r="AB50" s="6" t="s">
        <v>11</v>
      </c>
      <c r="AC50" s="4" t="s">
        <v>12</v>
      </c>
      <c r="AD50" s="4" t="s">
        <v>13</v>
      </c>
      <c r="AE50" s="4" t="s">
        <v>13</v>
      </c>
    </row>
    <row r="51" spans="1:31" ht="5.0999999999999996" customHeight="1" x14ac:dyDescent="0.2">
      <c r="A51" s="342">
        <v>1</v>
      </c>
      <c r="B51" s="38"/>
      <c r="C51" s="7"/>
      <c r="D51" s="7"/>
      <c r="E51" s="7"/>
      <c r="F51" s="7"/>
      <c r="G51" s="8">
        <f>IF(G52&gt;I52,1,0)</f>
        <v>0</v>
      </c>
      <c r="H51" s="9">
        <f>IF(AND(G52=I52,G52&lt;&gt;"",I52&lt;&gt;""),1,0)</f>
        <v>0</v>
      </c>
      <c r="I51" s="9">
        <f>IF(G52&lt;I52,1,0)</f>
        <v>0</v>
      </c>
      <c r="J51" s="10">
        <f>IF(H52="D",IF(G52=0,1,0),0)</f>
        <v>0</v>
      </c>
      <c r="K51" s="9">
        <f>IF(K52&gt;M52,1,0)</f>
        <v>0</v>
      </c>
      <c r="L51" s="9">
        <f>IF(AND(K52=M52,K52&lt;&gt;"",M52&lt;&gt;""),1,0)</f>
        <v>0</v>
      </c>
      <c r="M51" s="9">
        <f>IF(K52&lt;M52,1,0)</f>
        <v>0</v>
      </c>
      <c r="N51" s="9">
        <f>IF(L52="D",IF(K52=0,1,0),0)</f>
        <v>0</v>
      </c>
      <c r="O51" s="8">
        <f>IF(O52&gt;Q52,1,0)</f>
        <v>0</v>
      </c>
      <c r="P51" s="9">
        <f>IF(AND(O52=Q52,O52&lt;&gt;"",Q52&lt;&gt;""),1,0)</f>
        <v>0</v>
      </c>
      <c r="Q51" s="9">
        <f>IF(O52&lt;Q52,1,0)</f>
        <v>0</v>
      </c>
      <c r="R51" s="10">
        <f>IF(P52="D",IF(O52=0,1,0),0)</f>
        <v>0</v>
      </c>
      <c r="S51" s="336">
        <f>T51+U51+V51+W51</f>
        <v>0</v>
      </c>
      <c r="T51" s="338">
        <f>C51+G51+K51+O51</f>
        <v>0</v>
      </c>
      <c r="U51" s="340">
        <f>D51+H51+L51+P51</f>
        <v>0</v>
      </c>
      <c r="V51" s="338">
        <f>IF(F51&lt;&gt;1,E51,0)+IF(J51&lt;&gt;1,I51,0)+IF(N51&lt;&gt;1,M51,0)+IF(R51&lt;&gt;1,Q51,0)</f>
        <v>0</v>
      </c>
      <c r="W51" s="322">
        <f>F51+J51+N51+R51</f>
        <v>0</v>
      </c>
      <c r="X51" s="324">
        <f>S51*3</f>
        <v>0</v>
      </c>
      <c r="Y51" s="326" t="e">
        <f>AC51/X51</f>
        <v>#DIV/0!</v>
      </c>
      <c r="Z51" s="328">
        <f>SUM(C52,G52,K52,O52)</f>
        <v>0</v>
      </c>
      <c r="AA51" s="328">
        <f>SUM(E52,F52,I52,J52,M52,N52,Q52,R52)</f>
        <v>0</v>
      </c>
      <c r="AB51" s="343">
        <f>Z51-AA51</f>
        <v>0</v>
      </c>
      <c r="AC51" s="330">
        <f>T51*3+U51*2+V51*1</f>
        <v>0</v>
      </c>
      <c r="AD51" s="332">
        <f>(Z51)+(AB51*100)+(AC51*10000)</f>
        <v>0</v>
      </c>
      <c r="AE51" s="317">
        <f>RANK(AD51,AD51:AD58,0)</f>
        <v>1</v>
      </c>
    </row>
    <row r="52" spans="1:31" ht="24.95" customHeight="1" x14ac:dyDescent="0.2">
      <c r="A52" s="342"/>
      <c r="B52" s="39" t="s">
        <v>45</v>
      </c>
      <c r="C52" s="7"/>
      <c r="D52" s="7"/>
      <c r="E52" s="7"/>
      <c r="F52" s="42"/>
      <c r="G52" s="11" t="str">
        <f>IF(AND(E54&lt;&gt;""),E54,"")</f>
        <v/>
      </c>
      <c r="H52" s="12" t="str">
        <f>IF(AND(D54&lt;&gt;""),D54,"")</f>
        <v/>
      </c>
      <c r="I52" s="13" t="str">
        <f>IF(AND(C54&lt;&gt;""),C54,"")</f>
        <v/>
      </c>
      <c r="J52" s="31"/>
      <c r="K52" s="13" t="str">
        <f>IF(AND(E56&lt;&gt;""),E56,"")</f>
        <v/>
      </c>
      <c r="L52" s="12" t="str">
        <f>IF(AND(D56&lt;&gt;""),D56,"")</f>
        <v/>
      </c>
      <c r="M52" s="13" t="str">
        <f>IF(AND(C56&lt;&gt;""),C56,"")</f>
        <v/>
      </c>
      <c r="N52" s="62"/>
      <c r="O52" s="11" t="str">
        <f>IF(AND(E58&lt;&gt;""),E58,"")</f>
        <v/>
      </c>
      <c r="P52" s="12" t="str">
        <f>IF(AND(D58&lt;&gt;""),D58,"")</f>
        <v/>
      </c>
      <c r="Q52" s="13" t="str">
        <f>IF(AND(C58&lt;&gt;""),C58,"")</f>
        <v/>
      </c>
      <c r="R52" s="31"/>
      <c r="S52" s="337"/>
      <c r="T52" s="339"/>
      <c r="U52" s="341"/>
      <c r="V52" s="339"/>
      <c r="W52" s="323"/>
      <c r="X52" s="325"/>
      <c r="Y52" s="327"/>
      <c r="Z52" s="329"/>
      <c r="AA52" s="329"/>
      <c r="AB52" s="344"/>
      <c r="AC52" s="331"/>
      <c r="AD52" s="333"/>
      <c r="AE52" s="318"/>
    </row>
    <row r="53" spans="1:31" ht="5.0999999999999996" customHeight="1" x14ac:dyDescent="0.2">
      <c r="A53" s="334">
        <v>2</v>
      </c>
      <c r="B53" s="40"/>
      <c r="C53" s="14">
        <f>IF(C54&gt;E54,1,0)</f>
        <v>0</v>
      </c>
      <c r="D53" s="14">
        <f>IF(AND(C54=E54,C54&lt;&gt;"",E54&lt;&gt;""),1,0)</f>
        <v>0</v>
      </c>
      <c r="E53" s="14">
        <f>IF(C54&lt;E54,1,0)</f>
        <v>0</v>
      </c>
      <c r="F53" s="14">
        <f>IF(D54="D",IF(C54=0,1,0),0)</f>
        <v>0</v>
      </c>
      <c r="G53" s="15"/>
      <c r="H53" s="16"/>
      <c r="I53" s="16"/>
      <c r="J53" s="17"/>
      <c r="K53" s="14">
        <f>IF(K54&gt;M54,1,0)</f>
        <v>0</v>
      </c>
      <c r="L53" s="14">
        <f>IF(AND(K54=M54,K54&lt;&gt;"",M54&lt;&gt;""),1,0)</f>
        <v>0</v>
      </c>
      <c r="M53" s="14">
        <f>IF(K54&lt;M54,1,0)</f>
        <v>0</v>
      </c>
      <c r="N53" s="14">
        <f>IF(L54="D",IF(K54=0,1,0),0)</f>
        <v>0</v>
      </c>
      <c r="O53" s="18">
        <f>IF(O54&gt;Q54,1,0)</f>
        <v>0</v>
      </c>
      <c r="P53" s="14">
        <f>IF(AND(O54=Q54,O54&lt;&gt;"",Q54&lt;&gt;""),1,0)</f>
        <v>0</v>
      </c>
      <c r="Q53" s="14">
        <f>IF(O54&lt;Q54,1,0)</f>
        <v>0</v>
      </c>
      <c r="R53" s="19">
        <f>IF(P54="D",IF(O54=0,1,0),0)</f>
        <v>0</v>
      </c>
      <c r="S53" s="336">
        <f>T53+U53+V53+W53</f>
        <v>0</v>
      </c>
      <c r="T53" s="338">
        <f>C53+G53+K53+O53</f>
        <v>0</v>
      </c>
      <c r="U53" s="340">
        <f>D53+H53+L53+P53</f>
        <v>0</v>
      </c>
      <c r="V53" s="338">
        <f>IF(F53&lt;&gt;1,E53,0)+IF(J53&lt;&gt;1,I53,0)+IF(N53&lt;&gt;1,M53,0)+IF(R53&lt;&gt;1,Q53,0)</f>
        <v>0</v>
      </c>
      <c r="W53" s="322">
        <f>F53+J53+N53+R53</f>
        <v>0</v>
      </c>
      <c r="X53" s="324">
        <f>S53*3</f>
        <v>0</v>
      </c>
      <c r="Y53" s="326" t="e">
        <f>AC53/X53</f>
        <v>#DIV/0!</v>
      </c>
      <c r="Z53" s="328">
        <f>SUM(C54,G54,K54,O54)</f>
        <v>0</v>
      </c>
      <c r="AA53" s="328">
        <f t="shared" ref="AA53" si="12">SUM(E54,F54,I54,J54,M54,N54,Q54,R54)</f>
        <v>0</v>
      </c>
      <c r="AB53" s="343">
        <f>Z53-AA53</f>
        <v>0</v>
      </c>
      <c r="AC53" s="330">
        <f>T53*3+U53*2+V53*1</f>
        <v>0</v>
      </c>
      <c r="AD53" s="332">
        <f t="shared" ref="AD53" si="13">(Z53)+(AB53*100)+(AC53*10000)</f>
        <v>0</v>
      </c>
      <c r="AE53" s="317">
        <f>RANK(AD53,AD51:AD58,0)</f>
        <v>1</v>
      </c>
    </row>
    <row r="54" spans="1:31" ht="24.95" customHeight="1" x14ac:dyDescent="0.2">
      <c r="A54" s="335"/>
      <c r="B54" s="41" t="s">
        <v>46</v>
      </c>
      <c r="C54" s="20" t="str">
        <f>IF(AND(S62&lt;&gt;""),S62,"")</f>
        <v/>
      </c>
      <c r="D54" s="21"/>
      <c r="E54" s="20" t="str">
        <f>IF(AND(U62&lt;&gt;""),U62,"")</f>
        <v/>
      </c>
      <c r="F54" s="22"/>
      <c r="G54" s="23"/>
      <c r="H54" s="24"/>
      <c r="I54" s="24"/>
      <c r="J54" s="43"/>
      <c r="K54" s="25" t="str">
        <f>IF(AND(I56&lt;&gt;""),I56,"")</f>
        <v/>
      </c>
      <c r="L54" s="26" t="str">
        <f>IF(AND(H56&lt;&gt;""),H56,"")</f>
        <v/>
      </c>
      <c r="M54" s="25" t="str">
        <f>IF(AND(G56&lt;&gt;""),G56,"")</f>
        <v/>
      </c>
      <c r="N54" s="22"/>
      <c r="O54" s="27" t="str">
        <f>IF(AND(I58&lt;&gt;""),I58,"")</f>
        <v/>
      </c>
      <c r="P54" s="26" t="str">
        <f>IF(AND(H58&lt;&gt;""),H58,"")</f>
        <v/>
      </c>
      <c r="Q54" s="25" t="str">
        <f>IF(AND(G58&lt;&gt;""),G58,"")</f>
        <v/>
      </c>
      <c r="R54" s="33"/>
      <c r="S54" s="337"/>
      <c r="T54" s="339"/>
      <c r="U54" s="341"/>
      <c r="V54" s="339"/>
      <c r="W54" s="323"/>
      <c r="X54" s="325"/>
      <c r="Y54" s="327"/>
      <c r="Z54" s="329"/>
      <c r="AA54" s="329"/>
      <c r="AB54" s="344"/>
      <c r="AC54" s="331"/>
      <c r="AD54" s="333"/>
      <c r="AE54" s="318"/>
    </row>
    <row r="55" spans="1:31" ht="5.0999999999999996" customHeight="1" x14ac:dyDescent="0.2">
      <c r="A55" s="342">
        <v>3</v>
      </c>
      <c r="B55" s="38"/>
      <c r="C55" s="9">
        <f>IF(C56&gt;E56,1,0)</f>
        <v>0</v>
      </c>
      <c r="D55" s="9">
        <f>IF(AND(C56=E56,C56&lt;&gt;"",E56&lt;&gt;""),1,0)</f>
        <v>0</v>
      </c>
      <c r="E55" s="9">
        <f>IF(C56&lt;E56,1,0)</f>
        <v>0</v>
      </c>
      <c r="F55" s="14">
        <f>IF(D56="D",IF(C56=0,1,0),0)</f>
        <v>0</v>
      </c>
      <c r="G55" s="8">
        <f>IF(G56&gt;I56,1,0)</f>
        <v>0</v>
      </c>
      <c r="H55" s="9">
        <f>IF(AND(G56=I56,G56&lt;&gt;"",I56&lt;&gt;""),1,0)</f>
        <v>0</v>
      </c>
      <c r="I55" s="9">
        <f>IF(G56&lt;I56,1,0)</f>
        <v>0</v>
      </c>
      <c r="J55" s="10">
        <f>IF(H56="D",IF(G56=0,1,0),0)</f>
        <v>0</v>
      </c>
      <c r="K55" s="7"/>
      <c r="L55" s="7"/>
      <c r="M55" s="7"/>
      <c r="N55" s="7"/>
      <c r="O55" s="8">
        <f>IF(O56&gt;Q56,1,0)</f>
        <v>0</v>
      </c>
      <c r="P55" s="9">
        <f>IF(AND(O56=Q56,O56&lt;&gt;"",Q56&lt;&gt;""),1,0)</f>
        <v>0</v>
      </c>
      <c r="Q55" s="9">
        <f>IF(O56&lt;Q56,1,0)</f>
        <v>0</v>
      </c>
      <c r="R55" s="10">
        <f>IF(P56="D",IF(O56=0,1,0),0)</f>
        <v>0</v>
      </c>
      <c r="S55" s="336">
        <f>T55+U55+V55+W55</f>
        <v>0</v>
      </c>
      <c r="T55" s="338">
        <f>C55+G55+K55+O55</f>
        <v>0</v>
      </c>
      <c r="U55" s="340">
        <f>D55+H55+L55+P55</f>
        <v>0</v>
      </c>
      <c r="V55" s="338">
        <f>IF(F55&lt;&gt;1,E55,0)+IF(J55&lt;&gt;1,I55,0)+IF(N55&lt;&gt;1,M55,0)+IF(R55&lt;&gt;1,Q55,0)</f>
        <v>0</v>
      </c>
      <c r="W55" s="322">
        <f>F55+J55+N55+R55</f>
        <v>0</v>
      </c>
      <c r="X55" s="324">
        <f>S55*3</f>
        <v>0</v>
      </c>
      <c r="Y55" s="326" t="e">
        <f>AC55/X55</f>
        <v>#DIV/0!</v>
      </c>
      <c r="Z55" s="328">
        <f>SUM(C56,G56,K56,O56)</f>
        <v>0</v>
      </c>
      <c r="AA55" s="328">
        <f t="shared" ref="AA55" si="14">SUM(E56,F56,I56,J56,M56,N56,Q56,R56)</f>
        <v>0</v>
      </c>
      <c r="AB55" s="343">
        <f>Z55-AA55</f>
        <v>0</v>
      </c>
      <c r="AC55" s="330">
        <f>T55*3+U55*2+V55*1</f>
        <v>0</v>
      </c>
      <c r="AD55" s="332">
        <f t="shared" ref="AD55" si="15">(Z55)+(AB55*100)+(AC55*10000)</f>
        <v>0</v>
      </c>
      <c r="AE55" s="317">
        <f>RANK(AD55,AD51:AD58,0)</f>
        <v>1</v>
      </c>
    </row>
    <row r="56" spans="1:31" ht="24.95" customHeight="1" x14ac:dyDescent="0.2">
      <c r="A56" s="342"/>
      <c r="B56" s="39" t="s">
        <v>47</v>
      </c>
      <c r="C56" s="28" t="str">
        <f>IF(AND(U66&lt;&gt;""),U66,"")</f>
        <v/>
      </c>
      <c r="D56" s="29"/>
      <c r="E56" s="28" t="str">
        <f>IF(AND(S66&lt;&gt;""),S66,"")</f>
        <v/>
      </c>
      <c r="F56" s="22"/>
      <c r="G56" s="30" t="str">
        <f>IF(AND(U69&lt;&gt;""),U69,"")</f>
        <v/>
      </c>
      <c r="H56" s="29"/>
      <c r="I56" s="28" t="str">
        <f>IF(AND(S69&lt;&gt;""),S69,"")</f>
        <v/>
      </c>
      <c r="J56" s="31"/>
      <c r="K56" s="7"/>
      <c r="L56" s="7"/>
      <c r="M56" s="7"/>
      <c r="N56" s="42"/>
      <c r="O56" s="11" t="str">
        <f>IF(AND(M58&lt;&gt;""),M58,"")</f>
        <v/>
      </c>
      <c r="P56" s="12" t="str">
        <f>IF(AND(L58&lt;&gt;""),L58,"")</f>
        <v/>
      </c>
      <c r="Q56" s="13" t="str">
        <f>IF(AND(K58&lt;&gt;""),K58,"")</f>
        <v/>
      </c>
      <c r="R56" s="31"/>
      <c r="S56" s="337"/>
      <c r="T56" s="339"/>
      <c r="U56" s="341"/>
      <c r="V56" s="339"/>
      <c r="W56" s="323"/>
      <c r="X56" s="325"/>
      <c r="Y56" s="327"/>
      <c r="Z56" s="329"/>
      <c r="AA56" s="329"/>
      <c r="AB56" s="344"/>
      <c r="AC56" s="331"/>
      <c r="AD56" s="333"/>
      <c r="AE56" s="318"/>
    </row>
    <row r="57" spans="1:31" ht="5.0999999999999996" customHeight="1" x14ac:dyDescent="0.2">
      <c r="A57" s="334">
        <v>4</v>
      </c>
      <c r="B57" s="40"/>
      <c r="C57" s="14">
        <f>IF(C58&gt;E58,1,0)</f>
        <v>0</v>
      </c>
      <c r="D57" s="14">
        <f>IF(AND(C58=E58,C58&lt;&gt;"",E58&lt;&gt;""),1,0)</f>
        <v>0</v>
      </c>
      <c r="E57" s="14">
        <f>IF(C58&lt;E58,1,0)</f>
        <v>0</v>
      </c>
      <c r="F57" s="14">
        <f>IF(D58="D",IF(C58=0,1,0),0)</f>
        <v>0</v>
      </c>
      <c r="G57" s="18">
        <f>IF(G58&gt;I58,1,0)</f>
        <v>0</v>
      </c>
      <c r="H57" s="14">
        <f>IF(AND(G58=I58,G58&lt;&gt;"",I58&lt;&gt;""),1,0)</f>
        <v>0</v>
      </c>
      <c r="I57" s="14">
        <f>IF(G58&lt;I58,1,0)</f>
        <v>0</v>
      </c>
      <c r="J57" s="19">
        <f>IF(H58="D",IF(G58=0,1,0),0)</f>
        <v>0</v>
      </c>
      <c r="K57" s="14">
        <f>IF(K58&gt;M58,1,0)</f>
        <v>0</v>
      </c>
      <c r="L57" s="14">
        <f>IF(AND(K58=M58,K58&lt;&gt;"",M58&lt;&gt;""),1,0)</f>
        <v>0</v>
      </c>
      <c r="M57" s="14">
        <f>IF(K58&lt;M58,1,0)</f>
        <v>0</v>
      </c>
      <c r="N57" s="14">
        <f>IF(L58="D",IF(K58=0,1,0),0)</f>
        <v>0</v>
      </c>
      <c r="O57" s="15"/>
      <c r="P57" s="16"/>
      <c r="Q57" s="16"/>
      <c r="R57" s="17"/>
      <c r="S57" s="336">
        <f>T57+U57+V57+W57</f>
        <v>0</v>
      </c>
      <c r="T57" s="338">
        <f>C57+G57+K57+O57</f>
        <v>0</v>
      </c>
      <c r="U57" s="340">
        <f>D57+H57+L57+P57</f>
        <v>0</v>
      </c>
      <c r="V57" s="338">
        <f>IF(F57&lt;&gt;1,E57,0)+IF(J57&lt;&gt;1,I57,0)+IF(N57&lt;&gt;1,M57,0)+IF(R57&lt;&gt;1,Q57,0)</f>
        <v>0</v>
      </c>
      <c r="W57" s="322">
        <f>F57+J57+N57+R57</f>
        <v>0</v>
      </c>
      <c r="X57" s="324">
        <f>S57*3</f>
        <v>0</v>
      </c>
      <c r="Y57" s="326" t="e">
        <f>AC57/X57</f>
        <v>#DIV/0!</v>
      </c>
      <c r="Z57" s="328">
        <f>SUM(C58,G58,K58,O58)</f>
        <v>0</v>
      </c>
      <c r="AA57" s="328">
        <f t="shared" ref="AA57" si="16">SUM(E58,F58,I58,J58,M58,N58,Q58,R58)</f>
        <v>0</v>
      </c>
      <c r="AB57" s="343">
        <f>Z57-AA57</f>
        <v>0</v>
      </c>
      <c r="AC57" s="330">
        <f>T57*3+U57*2+V57*1</f>
        <v>0</v>
      </c>
      <c r="AD57" s="332">
        <f t="shared" ref="AD57" si="17">(Z57)+(AB57*100)+(AC57*10000)</f>
        <v>0</v>
      </c>
      <c r="AE57" s="317">
        <f>RANK(AD57,AD51:AD58,0)</f>
        <v>1</v>
      </c>
    </row>
    <row r="58" spans="1:31" ht="24.95" customHeight="1" x14ac:dyDescent="0.2">
      <c r="A58" s="335"/>
      <c r="B58" s="41" t="s">
        <v>48</v>
      </c>
      <c r="C58" s="20" t="str">
        <f>IF(AND(S68&lt;&gt;""),S68,"")</f>
        <v/>
      </c>
      <c r="D58" s="21"/>
      <c r="E58" s="20" t="str">
        <f>IF(AND(U68&lt;&gt;""),U68,"")</f>
        <v/>
      </c>
      <c r="F58" s="22"/>
      <c r="G58" s="32" t="str">
        <f>IF(AND(S65&lt;&gt;""),S65,"")</f>
        <v/>
      </c>
      <c r="H58" s="21"/>
      <c r="I58" s="20" t="str">
        <f>IF(AND(U65&lt;&gt;""),U65,"")</f>
        <v/>
      </c>
      <c r="J58" s="33"/>
      <c r="K58" s="20" t="str">
        <f>IF(AND(U63&lt;&gt;""),U63,"")</f>
        <v/>
      </c>
      <c r="L58" s="21"/>
      <c r="M58" s="20" t="str">
        <f>IF(AND(S63&lt;&gt;""),S63,"")</f>
        <v/>
      </c>
      <c r="N58" s="22"/>
      <c r="O58" s="23"/>
      <c r="P58" s="24"/>
      <c r="Q58" s="24"/>
      <c r="R58" s="43"/>
      <c r="S58" s="337"/>
      <c r="T58" s="339"/>
      <c r="U58" s="341"/>
      <c r="V58" s="339"/>
      <c r="W58" s="323"/>
      <c r="X58" s="325"/>
      <c r="Y58" s="327"/>
      <c r="Z58" s="329"/>
      <c r="AA58" s="329"/>
      <c r="AB58" s="344"/>
      <c r="AC58" s="331"/>
      <c r="AD58" s="333"/>
      <c r="AE58" s="318"/>
    </row>
    <row r="59" spans="1:31" x14ac:dyDescent="0.2">
      <c r="AB59" s="3"/>
      <c r="AC59" s="34"/>
      <c r="AD59" s="3"/>
    </row>
    <row r="60" spans="1:31" ht="12.75" x14ac:dyDescent="0.2">
      <c r="A60" s="44" t="s">
        <v>15</v>
      </c>
      <c r="B60" s="70" t="s">
        <v>16</v>
      </c>
      <c r="C60" s="320" t="s">
        <v>17</v>
      </c>
      <c r="D60" s="243"/>
      <c r="E60" s="320" t="s">
        <v>18</v>
      </c>
      <c r="F60" s="243"/>
      <c r="G60" s="243"/>
      <c r="H60" s="243"/>
      <c r="I60" s="243"/>
      <c r="J60" s="319"/>
      <c r="K60" s="319"/>
      <c r="L60" s="319"/>
      <c r="M60" s="319"/>
      <c r="N60" s="319"/>
      <c r="O60" s="319"/>
      <c r="P60" s="319"/>
      <c r="Q60" s="319"/>
      <c r="R60" s="319"/>
      <c r="S60" s="320" t="s">
        <v>19</v>
      </c>
      <c r="T60" s="320"/>
      <c r="U60" s="320"/>
      <c r="V60" s="320"/>
      <c r="W60" s="320"/>
      <c r="X60" s="320"/>
      <c r="Y60" s="320"/>
      <c r="Z60" s="321"/>
      <c r="AB60" s="3"/>
      <c r="AC60" s="34"/>
      <c r="AD60" s="3"/>
    </row>
    <row r="61" spans="1:31" ht="12.75" x14ac:dyDescent="0.2">
      <c r="A61" s="45"/>
      <c r="B61" s="45"/>
      <c r="C61" s="49"/>
      <c r="F61" s="49"/>
      <c r="J61" s="45"/>
      <c r="R61" s="45"/>
      <c r="S61" s="51"/>
      <c r="T61" s="51"/>
      <c r="U61" s="51"/>
      <c r="V61" s="45"/>
      <c r="AB61" s="3"/>
      <c r="AC61" s="34"/>
      <c r="AD61" s="3"/>
    </row>
    <row r="62" spans="1:31" ht="12.75" x14ac:dyDescent="0.2">
      <c r="A62" s="46">
        <v>1</v>
      </c>
      <c r="B62" s="67" t="s">
        <v>30</v>
      </c>
      <c r="C62" s="312"/>
      <c r="D62" s="313"/>
      <c r="E62" s="314" t="s">
        <v>26</v>
      </c>
      <c r="F62" s="313"/>
      <c r="G62" s="313"/>
      <c r="H62" s="313"/>
      <c r="I62" s="313"/>
      <c r="J62" s="308" t="str">
        <f>B54</f>
        <v>TEC CHIHUAHUA</v>
      </c>
      <c r="K62" s="308"/>
      <c r="L62" s="308"/>
      <c r="M62" s="308"/>
      <c r="N62" s="308"/>
      <c r="O62" s="308"/>
      <c r="P62" s="308"/>
      <c r="Q62" s="308"/>
      <c r="R62" s="308"/>
      <c r="S62" s="60"/>
      <c r="T62" s="67" t="s">
        <v>20</v>
      </c>
      <c r="U62" s="60"/>
      <c r="V62" s="308" t="str">
        <f>B52</f>
        <v>CETYS-MEXICALI</v>
      </c>
      <c r="W62" s="308"/>
      <c r="X62" s="308"/>
      <c r="Y62" s="308"/>
      <c r="Z62" s="311"/>
      <c r="AB62" s="3"/>
      <c r="AC62" s="34"/>
      <c r="AD62" s="3"/>
    </row>
    <row r="63" spans="1:31" ht="12.75" x14ac:dyDescent="0.2">
      <c r="A63" s="46">
        <v>1</v>
      </c>
      <c r="B63" s="61" t="s">
        <v>30</v>
      </c>
      <c r="C63" s="315"/>
      <c r="D63" s="233"/>
      <c r="E63" s="316" t="s">
        <v>27</v>
      </c>
      <c r="F63" s="233"/>
      <c r="G63" s="233"/>
      <c r="H63" s="233"/>
      <c r="I63" s="233"/>
      <c r="J63" s="309" t="str">
        <f>B56</f>
        <v>UPAEP</v>
      </c>
      <c r="K63" s="309"/>
      <c r="L63" s="309"/>
      <c r="M63" s="309"/>
      <c r="N63" s="309"/>
      <c r="O63" s="309"/>
      <c r="P63" s="309"/>
      <c r="Q63" s="309"/>
      <c r="R63" s="309"/>
      <c r="S63" s="64"/>
      <c r="T63" s="65" t="s">
        <v>20</v>
      </c>
      <c r="U63" s="64"/>
      <c r="V63" s="309" t="str">
        <f>B58</f>
        <v>LA SALLE BAJIO</v>
      </c>
      <c r="W63" s="309"/>
      <c r="X63" s="309"/>
      <c r="Y63" s="309"/>
      <c r="Z63" s="310"/>
      <c r="AB63" s="3"/>
      <c r="AC63" s="34"/>
      <c r="AD63" s="3"/>
    </row>
    <row r="64" spans="1:31" ht="12.75" x14ac:dyDescent="0.2">
      <c r="A64" s="47"/>
      <c r="B64" s="47"/>
      <c r="C64" s="49"/>
      <c r="D64" s="55"/>
      <c r="E64" s="55"/>
      <c r="F64" s="49"/>
      <c r="H64" s="47"/>
      <c r="J64" s="54"/>
      <c r="K64" s="55"/>
      <c r="L64" s="55"/>
      <c r="M64" s="55"/>
      <c r="N64" s="55"/>
      <c r="O64" s="55"/>
      <c r="P64" s="55"/>
      <c r="Q64" s="55"/>
      <c r="R64" s="55"/>
      <c r="S64" s="54"/>
      <c r="T64" s="54"/>
      <c r="U64" s="54"/>
      <c r="V64" s="54"/>
      <c r="W64" s="55"/>
      <c r="X64" s="55"/>
      <c r="Y64" s="55"/>
      <c r="Z64" s="55"/>
      <c r="AB64" s="3"/>
      <c r="AC64" s="34"/>
      <c r="AD64" s="3"/>
    </row>
    <row r="65" spans="1:30" ht="12.75" x14ac:dyDescent="0.2">
      <c r="A65" s="46">
        <v>2</v>
      </c>
      <c r="B65" s="67" t="s">
        <v>31</v>
      </c>
      <c r="C65" s="312"/>
      <c r="D65" s="313"/>
      <c r="E65" s="314" t="s">
        <v>26</v>
      </c>
      <c r="F65" s="313"/>
      <c r="G65" s="313"/>
      <c r="H65" s="313"/>
      <c r="I65" s="313"/>
      <c r="J65" s="308" t="str">
        <f>B58</f>
        <v>LA SALLE BAJIO</v>
      </c>
      <c r="K65" s="308"/>
      <c r="L65" s="308"/>
      <c r="M65" s="308"/>
      <c r="N65" s="308"/>
      <c r="O65" s="308"/>
      <c r="P65" s="308"/>
      <c r="Q65" s="308"/>
      <c r="R65" s="308"/>
      <c r="S65" s="60"/>
      <c r="T65" s="67" t="s">
        <v>20</v>
      </c>
      <c r="U65" s="60"/>
      <c r="V65" s="308" t="str">
        <f>B52</f>
        <v>CETYS-MEXICALI</v>
      </c>
      <c r="W65" s="308"/>
      <c r="X65" s="308"/>
      <c r="Y65" s="308"/>
      <c r="Z65" s="311"/>
      <c r="AB65" s="3"/>
      <c r="AC65" s="34"/>
      <c r="AD65" s="3"/>
    </row>
    <row r="66" spans="1:30" ht="12.75" x14ac:dyDescent="0.2">
      <c r="A66" s="46">
        <v>2</v>
      </c>
      <c r="B66" s="61" t="s">
        <v>31</v>
      </c>
      <c r="C66" s="315"/>
      <c r="D66" s="233"/>
      <c r="E66" s="316" t="s">
        <v>27</v>
      </c>
      <c r="F66" s="233"/>
      <c r="G66" s="233"/>
      <c r="H66" s="233"/>
      <c r="I66" s="233"/>
      <c r="J66" s="309" t="str">
        <f>B54</f>
        <v>TEC CHIHUAHUA</v>
      </c>
      <c r="K66" s="309"/>
      <c r="L66" s="309"/>
      <c r="M66" s="309"/>
      <c r="N66" s="309"/>
      <c r="O66" s="309"/>
      <c r="P66" s="309"/>
      <c r="Q66" s="309"/>
      <c r="R66" s="309"/>
      <c r="S66" s="64"/>
      <c r="T66" s="65" t="s">
        <v>20</v>
      </c>
      <c r="U66" s="64"/>
      <c r="V66" s="309" t="str">
        <f>B56</f>
        <v>UPAEP</v>
      </c>
      <c r="W66" s="309"/>
      <c r="X66" s="309"/>
      <c r="Y66" s="309"/>
      <c r="Z66" s="310"/>
      <c r="AB66" s="3"/>
      <c r="AC66" s="34"/>
      <c r="AD66" s="3"/>
    </row>
    <row r="67" spans="1:30" ht="12.75" x14ac:dyDescent="0.2">
      <c r="A67" s="47"/>
      <c r="B67" s="47"/>
      <c r="C67" s="49"/>
      <c r="D67" s="55"/>
      <c r="E67" s="55"/>
      <c r="F67" s="49"/>
      <c r="H67" s="47"/>
      <c r="J67" s="54"/>
      <c r="K67" s="55"/>
      <c r="L67" s="55"/>
      <c r="M67" s="55"/>
      <c r="N67" s="55"/>
      <c r="O67" s="55"/>
      <c r="P67" s="55"/>
      <c r="Q67" s="55"/>
      <c r="R67" s="55"/>
      <c r="S67" s="54"/>
      <c r="T67" s="54"/>
      <c r="U67" s="54"/>
      <c r="V67" s="54"/>
      <c r="W67" s="55"/>
      <c r="X67" s="55"/>
      <c r="Y67" s="55"/>
      <c r="Z67" s="55"/>
      <c r="AB67" s="3"/>
      <c r="AC67" s="34"/>
      <c r="AD67" s="3"/>
    </row>
    <row r="68" spans="1:30" ht="12.75" x14ac:dyDescent="0.2">
      <c r="A68" s="46">
        <v>3</v>
      </c>
      <c r="B68" s="67" t="s">
        <v>32</v>
      </c>
      <c r="C68" s="312"/>
      <c r="D68" s="313"/>
      <c r="E68" s="314" t="s">
        <v>26</v>
      </c>
      <c r="F68" s="313"/>
      <c r="G68" s="313"/>
      <c r="H68" s="313"/>
      <c r="I68" s="313"/>
      <c r="J68" s="308" t="str">
        <f>B56</f>
        <v>UPAEP</v>
      </c>
      <c r="K68" s="308"/>
      <c r="L68" s="308"/>
      <c r="M68" s="308"/>
      <c r="N68" s="308"/>
      <c r="O68" s="308"/>
      <c r="P68" s="308"/>
      <c r="Q68" s="308"/>
      <c r="R68" s="308"/>
      <c r="S68" s="60"/>
      <c r="T68" s="67" t="s">
        <v>20</v>
      </c>
      <c r="U68" s="60"/>
      <c r="V68" s="308" t="str">
        <f>B52</f>
        <v>CETYS-MEXICALI</v>
      </c>
      <c r="W68" s="308"/>
      <c r="X68" s="308"/>
      <c r="Y68" s="308"/>
      <c r="Z68" s="311"/>
      <c r="AB68" s="3"/>
      <c r="AC68" s="34"/>
      <c r="AD68" s="3"/>
    </row>
    <row r="69" spans="1:30" ht="12.75" x14ac:dyDescent="0.2">
      <c r="A69" s="46">
        <v>3</v>
      </c>
      <c r="B69" s="61" t="s">
        <v>32</v>
      </c>
      <c r="C69" s="315"/>
      <c r="D69" s="233"/>
      <c r="E69" s="316" t="s">
        <v>27</v>
      </c>
      <c r="F69" s="233"/>
      <c r="G69" s="233"/>
      <c r="H69" s="233"/>
      <c r="I69" s="233"/>
      <c r="J69" s="309" t="str">
        <f>B54</f>
        <v>TEC CHIHUAHUA</v>
      </c>
      <c r="K69" s="309"/>
      <c r="L69" s="309"/>
      <c r="M69" s="309"/>
      <c r="N69" s="309"/>
      <c r="O69" s="309"/>
      <c r="P69" s="309"/>
      <c r="Q69" s="309"/>
      <c r="R69" s="309"/>
      <c r="S69" s="64"/>
      <c r="T69" s="65" t="s">
        <v>20</v>
      </c>
      <c r="U69" s="64"/>
      <c r="V69" s="309" t="str">
        <f>B58</f>
        <v>LA SALLE BAJIO</v>
      </c>
      <c r="W69" s="309"/>
      <c r="X69" s="309"/>
      <c r="Y69" s="309"/>
      <c r="Z69" s="310"/>
      <c r="AB69" s="3"/>
      <c r="AC69" s="34"/>
      <c r="AD69" s="3"/>
    </row>
  </sheetData>
  <sheetProtection sheet="1" objects="1" scenarios="1"/>
  <mergeCells count="273">
    <mergeCell ref="J25:R25"/>
    <mergeCell ref="V25:Z25"/>
    <mergeCell ref="J24:R24"/>
    <mergeCell ref="V24:Z24"/>
    <mergeCell ref="C24:D24"/>
    <mergeCell ref="C25:D25"/>
    <mergeCell ref="E24:I24"/>
    <mergeCell ref="E25:I25"/>
    <mergeCell ref="J19:R19"/>
    <mergeCell ref="V19:Z19"/>
    <mergeCell ref="J18:R18"/>
    <mergeCell ref="V18:Z18"/>
    <mergeCell ref="C18:D18"/>
    <mergeCell ref="C19:D19"/>
    <mergeCell ref="E18:I18"/>
    <mergeCell ref="E19:I19"/>
    <mergeCell ref="J22:R22"/>
    <mergeCell ref="V22:Z22"/>
    <mergeCell ref="J21:R21"/>
    <mergeCell ref="V21:Z21"/>
    <mergeCell ref="C21:D21"/>
    <mergeCell ref="C22:D22"/>
    <mergeCell ref="E21:I21"/>
    <mergeCell ref="E22:I22"/>
    <mergeCell ref="V16:Z16"/>
    <mergeCell ref="Z13:Z14"/>
    <mergeCell ref="AA13:AA14"/>
    <mergeCell ref="AB13:AB14"/>
    <mergeCell ref="AC13:AC14"/>
    <mergeCell ref="J16:R16"/>
    <mergeCell ref="S16:U16"/>
    <mergeCell ref="C16:D16"/>
    <mergeCell ref="E16:I16"/>
    <mergeCell ref="AE13:AE14"/>
    <mergeCell ref="AD11:AD12"/>
    <mergeCell ref="AE11:AE12"/>
    <mergeCell ref="A13:A14"/>
    <mergeCell ref="S13:S14"/>
    <mergeCell ref="T13:T14"/>
    <mergeCell ref="U13:U14"/>
    <mergeCell ref="V13:V14"/>
    <mergeCell ref="W13:W14"/>
    <mergeCell ref="X13:X14"/>
    <mergeCell ref="Y13:Y14"/>
    <mergeCell ref="X11:X12"/>
    <mergeCell ref="Y11:Y12"/>
    <mergeCell ref="Z11:Z12"/>
    <mergeCell ref="AA11:AA12"/>
    <mergeCell ref="AB11:AB12"/>
    <mergeCell ref="AC11:AC12"/>
    <mergeCell ref="A11:A12"/>
    <mergeCell ref="S11:S12"/>
    <mergeCell ref="T11:T12"/>
    <mergeCell ref="U11:U12"/>
    <mergeCell ref="V11:V12"/>
    <mergeCell ref="W11:W12"/>
    <mergeCell ref="AD13:AD14"/>
    <mergeCell ref="AE7:AE8"/>
    <mergeCell ref="A9:A10"/>
    <mergeCell ref="S9:S10"/>
    <mergeCell ref="T9:T10"/>
    <mergeCell ref="U9:U10"/>
    <mergeCell ref="V9:V10"/>
    <mergeCell ref="W9:W10"/>
    <mergeCell ref="X9:X10"/>
    <mergeCell ref="Y9:Y10"/>
    <mergeCell ref="X7:X8"/>
    <mergeCell ref="Y7:Y8"/>
    <mergeCell ref="Z7:Z8"/>
    <mergeCell ref="AA7:AA8"/>
    <mergeCell ref="AB7:AB8"/>
    <mergeCell ref="Z9:Z10"/>
    <mergeCell ref="AA9:AA10"/>
    <mergeCell ref="AB9:AB10"/>
    <mergeCell ref="AC9:AC10"/>
    <mergeCell ref="AD9:AD10"/>
    <mergeCell ref="U29:U30"/>
    <mergeCell ref="V29:V30"/>
    <mergeCell ref="A27:AE27"/>
    <mergeCell ref="C28:F28"/>
    <mergeCell ref="G28:J28"/>
    <mergeCell ref="K28:N28"/>
    <mergeCell ref="O28:R28"/>
    <mergeCell ref="A1:AE1"/>
    <mergeCell ref="A2:AE2"/>
    <mergeCell ref="A3:AE3"/>
    <mergeCell ref="A5:AE5"/>
    <mergeCell ref="C6:F6"/>
    <mergeCell ref="G6:J6"/>
    <mergeCell ref="K6:N6"/>
    <mergeCell ref="O6:R6"/>
    <mergeCell ref="AC7:AC8"/>
    <mergeCell ref="A7:A8"/>
    <mergeCell ref="S7:S8"/>
    <mergeCell ref="T7:T8"/>
    <mergeCell ref="U7:U8"/>
    <mergeCell ref="V7:V8"/>
    <mergeCell ref="W7:W8"/>
    <mergeCell ref="AE9:AE10"/>
    <mergeCell ref="AD7:AD8"/>
    <mergeCell ref="AB29:AB30"/>
    <mergeCell ref="AC29:AC30"/>
    <mergeCell ref="AD29:AD30"/>
    <mergeCell ref="AE29:AE30"/>
    <mergeCell ref="A31:A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W29:W30"/>
    <mergeCell ref="X29:X30"/>
    <mergeCell ref="Y29:Y30"/>
    <mergeCell ref="Z29:Z30"/>
    <mergeCell ref="AA29:AA30"/>
    <mergeCell ref="A29:A30"/>
    <mergeCell ref="S29:S30"/>
    <mergeCell ref="T29:T30"/>
    <mergeCell ref="A35:A36"/>
    <mergeCell ref="S35:S36"/>
    <mergeCell ref="T35:T36"/>
    <mergeCell ref="U35:U36"/>
    <mergeCell ref="V35:V36"/>
    <mergeCell ref="AD31:AD32"/>
    <mergeCell ref="AE31:AE32"/>
    <mergeCell ref="A33:A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D35:AD36"/>
    <mergeCell ref="AE35:AE36"/>
    <mergeCell ref="C41:D41"/>
    <mergeCell ref="E41:I41"/>
    <mergeCell ref="J40:R40"/>
    <mergeCell ref="V40:Z40"/>
    <mergeCell ref="AB35:AB36"/>
    <mergeCell ref="AC35:AC36"/>
    <mergeCell ref="C38:D38"/>
    <mergeCell ref="E38:I38"/>
    <mergeCell ref="AD51:AD52"/>
    <mergeCell ref="C40:D40"/>
    <mergeCell ref="E40:I40"/>
    <mergeCell ref="C43:D43"/>
    <mergeCell ref="E43:I43"/>
    <mergeCell ref="J38:R38"/>
    <mergeCell ref="S38:U38"/>
    <mergeCell ref="V38:Z38"/>
    <mergeCell ref="W35:W36"/>
    <mergeCell ref="X35:X36"/>
    <mergeCell ref="Y35:Y36"/>
    <mergeCell ref="Z35:Z36"/>
    <mergeCell ref="AA35:AA36"/>
    <mergeCell ref="V43:Z43"/>
    <mergeCell ref="J41:R41"/>
    <mergeCell ref="V41:Z41"/>
    <mergeCell ref="AE51:AE52"/>
    <mergeCell ref="J46:R46"/>
    <mergeCell ref="V46:Z46"/>
    <mergeCell ref="J44:R44"/>
    <mergeCell ref="V44:Z44"/>
    <mergeCell ref="A49:AE49"/>
    <mergeCell ref="C50:F50"/>
    <mergeCell ref="G50:J50"/>
    <mergeCell ref="K50:N50"/>
    <mergeCell ref="O50:R50"/>
    <mergeCell ref="J47:R47"/>
    <mergeCell ref="V47:Z47"/>
    <mergeCell ref="C44:D44"/>
    <mergeCell ref="E44:I44"/>
    <mergeCell ref="C46:D46"/>
    <mergeCell ref="E46:I46"/>
    <mergeCell ref="C47:D47"/>
    <mergeCell ref="E47:I47"/>
    <mergeCell ref="AA53:AA54"/>
    <mergeCell ref="AB53:AB54"/>
    <mergeCell ref="AC53:AC54"/>
    <mergeCell ref="W51:W52"/>
    <mergeCell ref="X51:X52"/>
    <mergeCell ref="Y51:Y52"/>
    <mergeCell ref="Z51:Z52"/>
    <mergeCell ref="AA51:AA52"/>
    <mergeCell ref="A51:A52"/>
    <mergeCell ref="S51:S52"/>
    <mergeCell ref="T51:T52"/>
    <mergeCell ref="A53:A54"/>
    <mergeCell ref="S53:S54"/>
    <mergeCell ref="T53:T54"/>
    <mergeCell ref="U53:U54"/>
    <mergeCell ref="V53:V54"/>
    <mergeCell ref="W53:W54"/>
    <mergeCell ref="X53:X54"/>
    <mergeCell ref="Y53:Y54"/>
    <mergeCell ref="Z53:Z54"/>
    <mergeCell ref="U51:U52"/>
    <mergeCell ref="V51:V52"/>
    <mergeCell ref="AB51:AB52"/>
    <mergeCell ref="AC51:AC52"/>
    <mergeCell ref="C60:D60"/>
    <mergeCell ref="E60:I60"/>
    <mergeCell ref="A57:A58"/>
    <mergeCell ref="S57:S58"/>
    <mergeCell ref="T57:T58"/>
    <mergeCell ref="U57:U58"/>
    <mergeCell ref="V57:V58"/>
    <mergeCell ref="AD53:AD54"/>
    <mergeCell ref="AE53:AE54"/>
    <mergeCell ref="A55:A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B57:AB58"/>
    <mergeCell ref="J65:R65"/>
    <mergeCell ref="AE57:AE58"/>
    <mergeCell ref="J60:R60"/>
    <mergeCell ref="S60:U60"/>
    <mergeCell ref="V60:Z60"/>
    <mergeCell ref="W57:W58"/>
    <mergeCell ref="X57:X58"/>
    <mergeCell ref="Y57:Y58"/>
    <mergeCell ref="Z57:Z58"/>
    <mergeCell ref="AA57:AA58"/>
    <mergeCell ref="AC57:AC58"/>
    <mergeCell ref="AD57:AD58"/>
    <mergeCell ref="J43:R43"/>
    <mergeCell ref="V69:Z69"/>
    <mergeCell ref="J68:R68"/>
    <mergeCell ref="V68:Z68"/>
    <mergeCell ref="C68:D68"/>
    <mergeCell ref="E68:I68"/>
    <mergeCell ref="C69:D69"/>
    <mergeCell ref="E69:I69"/>
    <mergeCell ref="J66:R66"/>
    <mergeCell ref="V66:Z66"/>
    <mergeCell ref="J69:R69"/>
    <mergeCell ref="V65:Z65"/>
    <mergeCell ref="C65:D65"/>
    <mergeCell ref="E65:I65"/>
    <mergeCell ref="C66:D66"/>
    <mergeCell ref="E66:I66"/>
    <mergeCell ref="J63:R63"/>
    <mergeCell ref="V63:Z63"/>
    <mergeCell ref="J62:R62"/>
    <mergeCell ref="V62:Z62"/>
    <mergeCell ref="C62:D62"/>
    <mergeCell ref="E62:I62"/>
    <mergeCell ref="C63:D63"/>
    <mergeCell ref="E63:I63"/>
  </mergeCells>
  <printOptions horizontalCentered="1" verticalCentered="1"/>
  <pageMargins left="0" right="0" top="0" bottom="0" header="0" footer="0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workbookViewId="0">
      <selection activeCell="AE18" sqref="AE18"/>
    </sheetView>
  </sheetViews>
  <sheetFormatPr baseColWidth="10" defaultColWidth="11" defaultRowHeight="15" x14ac:dyDescent="0.2"/>
  <cols>
    <col min="1" max="1" width="2.875" style="1" customWidth="1"/>
    <col min="2" max="2" width="17.875" style="2" customWidth="1"/>
    <col min="3" max="3" width="3.875" style="3" customWidth="1"/>
    <col min="4" max="4" width="1.625" style="3" customWidth="1"/>
    <col min="5" max="5" width="3.875" style="3" customWidth="1"/>
    <col min="6" max="6" width="1.625" style="3" customWidth="1"/>
    <col min="7" max="7" width="3.875" style="3" customWidth="1"/>
    <col min="8" max="8" width="1.625" style="3" customWidth="1"/>
    <col min="9" max="9" width="3.875" style="3" customWidth="1"/>
    <col min="10" max="10" width="1.625" style="3" customWidth="1"/>
    <col min="11" max="11" width="3.875" style="3" customWidth="1"/>
    <col min="12" max="12" width="1.625" style="3" customWidth="1"/>
    <col min="13" max="13" width="3.875" style="3" customWidth="1"/>
    <col min="14" max="14" width="1.625" style="3" customWidth="1"/>
    <col min="15" max="15" width="3.875" style="3" customWidth="1"/>
    <col min="16" max="16" width="1.625" style="3" customWidth="1"/>
    <col min="17" max="17" width="3.875" style="3" customWidth="1"/>
    <col min="18" max="18" width="1.625" style="3" customWidth="1"/>
    <col min="19" max="24" width="4.625" style="3" customWidth="1"/>
    <col min="25" max="25" width="5.625" style="3" customWidth="1"/>
    <col min="26" max="27" width="4.625" style="3" customWidth="1"/>
    <col min="28" max="28" width="4.625" style="34" customWidth="1"/>
    <col min="29" max="29" width="4.625" style="3" customWidth="1"/>
    <col min="30" max="30" width="6.625" style="35" hidden="1" customWidth="1"/>
    <col min="31" max="31" width="4.625" style="3" customWidth="1"/>
    <col min="32" max="32" width="14.375" style="3" customWidth="1"/>
    <col min="33" max="33" width="6.625" style="3" customWidth="1"/>
    <col min="34" max="16384" width="11" style="3"/>
  </cols>
  <sheetData>
    <row r="1" spans="1:41" ht="15.75" x14ac:dyDescent="0.2">
      <c r="A1" s="349" t="s">
        <v>34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1"/>
      <c r="AF1"/>
      <c r="AG1"/>
      <c r="AH1"/>
      <c r="AI1"/>
      <c r="AJ1"/>
      <c r="AK1"/>
      <c r="AL1"/>
      <c r="AM1"/>
      <c r="AN1"/>
      <c r="AO1"/>
    </row>
    <row r="2" spans="1:41" ht="26.25" x14ac:dyDescent="0.2">
      <c r="A2" s="352" t="s">
        <v>28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4"/>
      <c r="AF2"/>
      <c r="AG2"/>
      <c r="AH2"/>
      <c r="AI2"/>
      <c r="AJ2"/>
      <c r="AK2"/>
      <c r="AL2"/>
      <c r="AM2"/>
      <c r="AN2"/>
      <c r="AO2"/>
    </row>
    <row r="3" spans="1:41" ht="15.75" x14ac:dyDescent="0.2">
      <c r="A3" s="355" t="s">
        <v>24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7"/>
      <c r="AF3"/>
      <c r="AG3"/>
      <c r="AH3"/>
      <c r="AI3"/>
      <c r="AJ3"/>
      <c r="AK3"/>
      <c r="AL3"/>
      <c r="AM3"/>
      <c r="AN3"/>
      <c r="AO3"/>
    </row>
    <row r="4" spans="1:41" x14ac:dyDescent="0.2">
      <c r="A4" s="37"/>
      <c r="AB4" s="3"/>
      <c r="AD4" s="3"/>
    </row>
    <row r="5" spans="1:41" s="2" customFormat="1" ht="24.95" customHeight="1" x14ac:dyDescent="0.2">
      <c r="A5" s="345" t="s">
        <v>33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</row>
    <row r="6" spans="1:41" s="1" customFormat="1" ht="24.95" customHeight="1" x14ac:dyDescent="0.2">
      <c r="A6" s="4" t="s">
        <v>1</v>
      </c>
      <c r="B6" s="4" t="s">
        <v>14</v>
      </c>
      <c r="C6" s="346">
        <v>1</v>
      </c>
      <c r="D6" s="346"/>
      <c r="E6" s="346"/>
      <c r="F6" s="346"/>
      <c r="G6" s="347">
        <v>2</v>
      </c>
      <c r="H6" s="346"/>
      <c r="I6" s="346"/>
      <c r="J6" s="348"/>
      <c r="K6" s="346">
        <v>3</v>
      </c>
      <c r="L6" s="346"/>
      <c r="M6" s="346"/>
      <c r="N6" s="346"/>
      <c r="O6" s="347">
        <v>4</v>
      </c>
      <c r="P6" s="346"/>
      <c r="Q6" s="346"/>
      <c r="R6" s="348"/>
      <c r="S6" s="5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  <c r="Y6" s="4" t="s">
        <v>8</v>
      </c>
      <c r="Z6" s="4" t="s">
        <v>9</v>
      </c>
      <c r="AA6" s="4" t="s">
        <v>10</v>
      </c>
      <c r="AB6" s="6" t="s">
        <v>11</v>
      </c>
      <c r="AC6" s="4" t="s">
        <v>12</v>
      </c>
      <c r="AD6" s="4" t="s">
        <v>13</v>
      </c>
      <c r="AE6" s="4" t="s">
        <v>13</v>
      </c>
    </row>
    <row r="7" spans="1:41" ht="5.0999999999999996" customHeight="1" x14ac:dyDescent="0.2">
      <c r="A7" s="342">
        <v>1</v>
      </c>
      <c r="B7" s="38"/>
      <c r="C7" s="7"/>
      <c r="D7" s="7"/>
      <c r="E7" s="7"/>
      <c r="F7" s="7"/>
      <c r="G7" s="8">
        <f>IF(G8&gt;I8,1,0)</f>
        <v>0</v>
      </c>
      <c r="H7" s="9">
        <f>IF(AND(G8=I8,G8&lt;&gt;"",I8&lt;&gt;""),1,0)</f>
        <v>0</v>
      </c>
      <c r="I7" s="9">
        <f>IF(G8&lt;I8,1,0)</f>
        <v>0</v>
      </c>
      <c r="J7" s="10">
        <f>IF(H8="D",IF(G8=0,1,0),0)</f>
        <v>0</v>
      </c>
      <c r="K7" s="9">
        <f>IF(K8&gt;M8,1,0)</f>
        <v>0</v>
      </c>
      <c r="L7" s="9">
        <f>IF(AND(K8=M8,K8&lt;&gt;"",M8&lt;&gt;""),1,0)</f>
        <v>0</v>
      </c>
      <c r="M7" s="9">
        <f>IF(K8&lt;M8,1,0)</f>
        <v>0</v>
      </c>
      <c r="N7" s="9">
        <f>IF(L8="D",IF(K8=0,1,0),0)</f>
        <v>0</v>
      </c>
      <c r="O7" s="8">
        <f>IF(O8&gt;Q8,1,0)</f>
        <v>0</v>
      </c>
      <c r="P7" s="9">
        <f>IF(AND(O8=Q8,O8&lt;&gt;"",Q8&lt;&gt;""),1,0)</f>
        <v>0</v>
      </c>
      <c r="Q7" s="9">
        <f>IF(O8&lt;Q8,1,0)</f>
        <v>0</v>
      </c>
      <c r="R7" s="10">
        <f>IF(P8="D",IF(O8=0,1,0),0)</f>
        <v>0</v>
      </c>
      <c r="S7" s="336">
        <f>T7+U7+V7+W7</f>
        <v>0</v>
      </c>
      <c r="T7" s="338">
        <f>C7+G7+K7+O7</f>
        <v>0</v>
      </c>
      <c r="U7" s="340">
        <f>D7+H7+L7+P7</f>
        <v>0</v>
      </c>
      <c r="V7" s="338">
        <f>IF(F7&lt;&gt;1,E7,0)+IF(J7&lt;&gt;1,I7,0)+IF(N7&lt;&gt;1,M7,0)+IF(R7&lt;&gt;1,Q7,0)</f>
        <v>0</v>
      </c>
      <c r="W7" s="322">
        <f>F7+J7+N7+R7</f>
        <v>0</v>
      </c>
      <c r="X7" s="324">
        <f>S7*3</f>
        <v>0</v>
      </c>
      <c r="Y7" s="326" t="e">
        <f>AC7/X7</f>
        <v>#DIV/0!</v>
      </c>
      <c r="Z7" s="328">
        <f>SUM(C8,G8,K8,O8)</f>
        <v>0</v>
      </c>
      <c r="AA7" s="328">
        <f>SUM(E8,F8,I8,J8,M8,N8,Q8,R8)</f>
        <v>0</v>
      </c>
      <c r="AB7" s="343">
        <f>Z7-AA7</f>
        <v>0</v>
      </c>
      <c r="AC7" s="330">
        <f>T7*3+U7*2+V7*1</f>
        <v>0</v>
      </c>
      <c r="AD7" s="332">
        <f>(Z7)+(AB7*100)+(AC7*10000)</f>
        <v>0</v>
      </c>
      <c r="AE7" s="317">
        <f>RANK(AD7,AD7:AD14,0)</f>
        <v>1</v>
      </c>
    </row>
    <row r="8" spans="1:41" ht="24.95" customHeight="1" x14ac:dyDescent="0.2">
      <c r="A8" s="342"/>
      <c r="B8" s="39" t="s">
        <v>42</v>
      </c>
      <c r="C8" s="7"/>
      <c r="D8" s="7"/>
      <c r="E8" s="7"/>
      <c r="F8" s="42"/>
      <c r="G8" s="11" t="str">
        <f>IF(AND(E10&lt;&gt;""),E10,"")</f>
        <v/>
      </c>
      <c r="H8" s="12" t="str">
        <f>IF(AND(D10&lt;&gt;""),D10,"")</f>
        <v/>
      </c>
      <c r="I8" s="13" t="str">
        <f>IF(AND(C10&lt;&gt;""),C10,"")</f>
        <v/>
      </c>
      <c r="J8" s="31"/>
      <c r="K8" s="13" t="str">
        <f>IF(AND(E12&lt;&gt;""),E12,"")</f>
        <v/>
      </c>
      <c r="L8" s="12" t="str">
        <f>IF(AND(D12&lt;&gt;""),D12,"")</f>
        <v/>
      </c>
      <c r="M8" s="13" t="str">
        <f>IF(AND(C12&lt;&gt;""),C12,"")</f>
        <v/>
      </c>
      <c r="N8" s="36"/>
      <c r="O8" s="11" t="str">
        <f>IF(AND(E14&lt;&gt;""),E14,"")</f>
        <v/>
      </c>
      <c r="P8" s="12" t="str">
        <f>IF(AND(D14&lt;&gt;""),D14,"")</f>
        <v/>
      </c>
      <c r="Q8" s="13" t="str">
        <f>IF(AND(C14&lt;&gt;""),C14,"")</f>
        <v/>
      </c>
      <c r="R8" s="31"/>
      <c r="S8" s="337"/>
      <c r="T8" s="339"/>
      <c r="U8" s="341"/>
      <c r="V8" s="339"/>
      <c r="W8" s="323"/>
      <c r="X8" s="325"/>
      <c r="Y8" s="327"/>
      <c r="Z8" s="329"/>
      <c r="AA8" s="329"/>
      <c r="AB8" s="344"/>
      <c r="AC8" s="331"/>
      <c r="AD8" s="333"/>
      <c r="AE8" s="318"/>
    </row>
    <row r="9" spans="1:41" ht="5.0999999999999996" customHeight="1" x14ac:dyDescent="0.2">
      <c r="A9" s="334">
        <v>2</v>
      </c>
      <c r="B9" s="40"/>
      <c r="C9" s="14">
        <f>IF(C10&gt;E10,1,0)</f>
        <v>0</v>
      </c>
      <c r="D9" s="14">
        <f>IF(AND(C10=E10,C10&lt;&gt;"",E10&lt;&gt;""),1,0)</f>
        <v>0</v>
      </c>
      <c r="E9" s="14">
        <f>IF(C10&lt;E10,1,0)</f>
        <v>0</v>
      </c>
      <c r="F9" s="14">
        <f>IF(D10="D",IF(C10=0,1,0),0)</f>
        <v>0</v>
      </c>
      <c r="G9" s="15"/>
      <c r="H9" s="16"/>
      <c r="I9" s="16"/>
      <c r="J9" s="17"/>
      <c r="K9" s="14">
        <f>IF(K10&gt;M10,1,0)</f>
        <v>0</v>
      </c>
      <c r="L9" s="14">
        <f>IF(AND(K10=M10,K10&lt;&gt;"",M10&lt;&gt;""),1,0)</f>
        <v>0</v>
      </c>
      <c r="M9" s="14">
        <f>IF(K10&lt;M10,1,0)</f>
        <v>0</v>
      </c>
      <c r="N9" s="14">
        <f>IF(L10="D",IF(K10=0,1,0),0)</f>
        <v>0</v>
      </c>
      <c r="O9" s="18">
        <f>IF(O10&gt;Q10,1,0)</f>
        <v>0</v>
      </c>
      <c r="P9" s="14">
        <f>IF(AND(O10=Q10,O10&lt;&gt;"",Q10&lt;&gt;""),1,0)</f>
        <v>0</v>
      </c>
      <c r="Q9" s="14">
        <f>IF(O10&lt;Q10,1,0)</f>
        <v>0</v>
      </c>
      <c r="R9" s="19">
        <f>IF(P10="D",IF(O10=0,1,0),0)</f>
        <v>0</v>
      </c>
      <c r="S9" s="336">
        <f>T9+U9+V9+W9</f>
        <v>0</v>
      </c>
      <c r="T9" s="338">
        <f>C9+G9+K9+O9</f>
        <v>0</v>
      </c>
      <c r="U9" s="340">
        <f>D9+H9+L9+P9</f>
        <v>0</v>
      </c>
      <c r="V9" s="338">
        <f>IF(F9&lt;&gt;1,E9,0)+IF(J9&lt;&gt;1,I9,0)+IF(N9&lt;&gt;1,M9,0)+IF(R9&lt;&gt;1,Q9,0)</f>
        <v>0</v>
      </c>
      <c r="W9" s="322">
        <f>F9+J9+N9+R9</f>
        <v>0</v>
      </c>
      <c r="X9" s="324">
        <f>S9*3</f>
        <v>0</v>
      </c>
      <c r="Y9" s="326" t="e">
        <f>AC9/X9</f>
        <v>#DIV/0!</v>
      </c>
      <c r="Z9" s="328">
        <f>SUM(C10,G10,K10,O10)</f>
        <v>0</v>
      </c>
      <c r="AA9" s="328">
        <f t="shared" ref="AA9" si="0">SUM(E10,F10,I10,J10,M10,N10,Q10,R10)</f>
        <v>0</v>
      </c>
      <c r="AB9" s="343">
        <f>Z9-AA9</f>
        <v>0</v>
      </c>
      <c r="AC9" s="330">
        <f>T9*3+U9*2+V9*1</f>
        <v>0</v>
      </c>
      <c r="AD9" s="332">
        <f t="shared" ref="AD9" si="1">(Z9)+(AB9*100)+(AC9*10000)</f>
        <v>0</v>
      </c>
      <c r="AE9" s="317">
        <f>RANK(AD9,AD7:AD14,0)</f>
        <v>1</v>
      </c>
    </row>
    <row r="10" spans="1:41" ht="24.95" customHeight="1" x14ac:dyDescent="0.2">
      <c r="A10" s="335"/>
      <c r="B10" s="41" t="s">
        <v>40</v>
      </c>
      <c r="C10" s="20" t="str">
        <f>IF(AND(S18&lt;&gt;""),S18,"")</f>
        <v/>
      </c>
      <c r="D10" s="21"/>
      <c r="E10" s="20" t="str">
        <f>IF(AND(U18&lt;&gt;""),U18,"")</f>
        <v/>
      </c>
      <c r="F10" s="22"/>
      <c r="G10" s="23"/>
      <c r="H10" s="24"/>
      <c r="I10" s="24"/>
      <c r="J10" s="43"/>
      <c r="K10" s="25" t="str">
        <f>IF(AND(I12&lt;&gt;""),I12,"")</f>
        <v/>
      </c>
      <c r="L10" s="26" t="str">
        <f>IF(AND(H12&lt;&gt;""),H12,"")</f>
        <v/>
      </c>
      <c r="M10" s="25" t="str">
        <f>IF(AND(G12&lt;&gt;""),G12,"")</f>
        <v/>
      </c>
      <c r="N10" s="22"/>
      <c r="O10" s="27" t="str">
        <f>IF(AND(I14&lt;&gt;""),I14,"")</f>
        <v/>
      </c>
      <c r="P10" s="26" t="str">
        <f>IF(AND(H14&lt;&gt;""),H14,"")</f>
        <v/>
      </c>
      <c r="Q10" s="25" t="str">
        <f>IF(AND(G14&lt;&gt;""),G14,"")</f>
        <v/>
      </c>
      <c r="R10" s="33"/>
      <c r="S10" s="337"/>
      <c r="T10" s="339"/>
      <c r="U10" s="341"/>
      <c r="V10" s="339"/>
      <c r="W10" s="323"/>
      <c r="X10" s="325"/>
      <c r="Y10" s="327"/>
      <c r="Z10" s="329"/>
      <c r="AA10" s="329"/>
      <c r="AB10" s="344"/>
      <c r="AC10" s="331"/>
      <c r="AD10" s="333"/>
      <c r="AE10" s="318"/>
    </row>
    <row r="11" spans="1:41" ht="5.0999999999999996" customHeight="1" x14ac:dyDescent="0.2">
      <c r="A11" s="342">
        <v>3</v>
      </c>
      <c r="B11" s="38"/>
      <c r="C11" s="9">
        <f>IF(C12&gt;E12,1,0)</f>
        <v>0</v>
      </c>
      <c r="D11" s="9">
        <f>IF(AND(C12=E12,C12&lt;&gt;"",E12&lt;&gt;""),1,0)</f>
        <v>0</v>
      </c>
      <c r="E11" s="9">
        <f>IF(C12&lt;E12,1,0)</f>
        <v>0</v>
      </c>
      <c r="F11" s="14">
        <f>IF(D12="D",IF(C12=0,1,0),0)</f>
        <v>0</v>
      </c>
      <c r="G11" s="8">
        <f>IF(G12&gt;I12,1,0)</f>
        <v>0</v>
      </c>
      <c r="H11" s="9">
        <f>IF(AND(G12=I12,G12&lt;&gt;"",I12&lt;&gt;""),1,0)</f>
        <v>0</v>
      </c>
      <c r="I11" s="9">
        <f>IF(G12&lt;I12,1,0)</f>
        <v>0</v>
      </c>
      <c r="J11" s="10">
        <f>IF(H12="D",IF(G12=0,1,0),0)</f>
        <v>0</v>
      </c>
      <c r="K11" s="7"/>
      <c r="L11" s="7"/>
      <c r="M11" s="7"/>
      <c r="N11" s="7"/>
      <c r="O11" s="8">
        <f>IF(O12&gt;Q12,1,0)</f>
        <v>0</v>
      </c>
      <c r="P11" s="9">
        <f>IF(AND(O12=Q12,O12&lt;&gt;"",Q12&lt;&gt;""),1,0)</f>
        <v>0</v>
      </c>
      <c r="Q11" s="9">
        <f>IF(O12&lt;Q12,1,0)</f>
        <v>0</v>
      </c>
      <c r="R11" s="10">
        <f>IF(P12="D",IF(O12=0,1,0),0)</f>
        <v>0</v>
      </c>
      <c r="S11" s="336">
        <f>T11+U11+V11+W11</f>
        <v>0</v>
      </c>
      <c r="T11" s="338">
        <f>C11+G11+K11+O11</f>
        <v>0</v>
      </c>
      <c r="U11" s="340">
        <f>D11+H11+L11+P11</f>
        <v>0</v>
      </c>
      <c r="V11" s="338">
        <f>IF(F11&lt;&gt;1,E11,0)+IF(J11&lt;&gt;1,I11,0)+IF(N11&lt;&gt;1,M11,0)+IF(R11&lt;&gt;1,Q11,0)</f>
        <v>0</v>
      </c>
      <c r="W11" s="322">
        <f>F11+J11+N11+R11</f>
        <v>0</v>
      </c>
      <c r="X11" s="324">
        <f>S11*3</f>
        <v>0</v>
      </c>
      <c r="Y11" s="326" t="e">
        <f>AC11/X11</f>
        <v>#DIV/0!</v>
      </c>
      <c r="Z11" s="328">
        <f>SUM(C12,G12,K12,O12)</f>
        <v>0</v>
      </c>
      <c r="AA11" s="328">
        <f t="shared" ref="AA11" si="2">SUM(E12,F12,I12,J12,M12,N12,Q12,R12)</f>
        <v>0</v>
      </c>
      <c r="AB11" s="343">
        <f>Z11-AA11</f>
        <v>0</v>
      </c>
      <c r="AC11" s="330">
        <f>T11*3+U11*2+V11*1</f>
        <v>0</v>
      </c>
      <c r="AD11" s="332">
        <f t="shared" ref="AD11" si="3">(Z11)+(AB11*100)+(AC11*10000)</f>
        <v>0</v>
      </c>
      <c r="AE11" s="317">
        <f>RANK(AD11,AD7:AD14,0)</f>
        <v>1</v>
      </c>
    </row>
    <row r="12" spans="1:41" ht="24.95" customHeight="1" x14ac:dyDescent="0.2">
      <c r="A12" s="342"/>
      <c r="B12" s="39" t="s">
        <v>49</v>
      </c>
      <c r="C12" s="28"/>
      <c r="D12" s="29"/>
      <c r="E12" s="28"/>
      <c r="F12" s="22"/>
      <c r="G12" s="30" t="str">
        <f>IF(AND(U25&lt;&gt;""),U25,"")</f>
        <v/>
      </c>
      <c r="H12" s="29"/>
      <c r="I12" s="28" t="str">
        <f>IF(AND(S25&lt;&gt;""),S25,"")</f>
        <v/>
      </c>
      <c r="J12" s="31"/>
      <c r="K12" s="7"/>
      <c r="L12" s="7"/>
      <c r="M12" s="7"/>
      <c r="N12" s="42"/>
      <c r="O12" s="11" t="str">
        <f>IF(AND(M14&lt;&gt;""),M14,"")</f>
        <v/>
      </c>
      <c r="P12" s="12" t="str">
        <f>IF(AND(L14&lt;&gt;""),L14,"")</f>
        <v/>
      </c>
      <c r="Q12" s="13" t="str">
        <f>IF(AND(K14&lt;&gt;""),K14,"")</f>
        <v/>
      </c>
      <c r="R12" s="31"/>
      <c r="S12" s="337"/>
      <c r="T12" s="339"/>
      <c r="U12" s="341"/>
      <c r="V12" s="339"/>
      <c r="W12" s="323"/>
      <c r="X12" s="325"/>
      <c r="Y12" s="327"/>
      <c r="Z12" s="329"/>
      <c r="AA12" s="329"/>
      <c r="AB12" s="344"/>
      <c r="AC12" s="331"/>
      <c r="AD12" s="333"/>
      <c r="AE12" s="318"/>
    </row>
    <row r="13" spans="1:41" ht="5.0999999999999996" customHeight="1" x14ac:dyDescent="0.2">
      <c r="A13" s="334">
        <v>4</v>
      </c>
      <c r="B13" s="40"/>
      <c r="C13" s="14">
        <f>IF(C14&gt;E14,1,0)</f>
        <v>0</v>
      </c>
      <c r="D13" s="14">
        <f>IF(AND(C14=E14,C14&lt;&gt;"",E14&lt;&gt;""),1,0)</f>
        <v>0</v>
      </c>
      <c r="E13" s="14">
        <f>IF(C14&lt;E14,1,0)</f>
        <v>0</v>
      </c>
      <c r="F13" s="14">
        <f>IF(D14="D",IF(C14=0,1,0),0)</f>
        <v>0</v>
      </c>
      <c r="G13" s="18">
        <f>IF(G14&gt;I14,1,0)</f>
        <v>0</v>
      </c>
      <c r="H13" s="14">
        <f>IF(AND(G14=I14,G14&lt;&gt;"",I14&lt;&gt;""),1,0)</f>
        <v>0</v>
      </c>
      <c r="I13" s="14">
        <f>IF(G14&lt;I14,1,0)</f>
        <v>0</v>
      </c>
      <c r="J13" s="19">
        <f>IF(H14="D",IF(G14=0,1,0),0)</f>
        <v>0</v>
      </c>
      <c r="K13" s="14">
        <f>IF(K14&gt;M14,1,0)</f>
        <v>0</v>
      </c>
      <c r="L13" s="14">
        <f>IF(AND(K14=M14,K14&lt;&gt;"",M14&lt;&gt;""),1,0)</f>
        <v>0</v>
      </c>
      <c r="M13" s="14">
        <f>IF(K14&lt;M14,1,0)</f>
        <v>0</v>
      </c>
      <c r="N13" s="14">
        <f>IF(L14="D",IF(K14=0,1,0),0)</f>
        <v>0</v>
      </c>
      <c r="O13" s="15"/>
      <c r="P13" s="16"/>
      <c r="Q13" s="16"/>
      <c r="R13" s="17"/>
      <c r="S13" s="336">
        <f>T13+U13+V13+W13</f>
        <v>0</v>
      </c>
      <c r="T13" s="338">
        <f>C13+G13+K13+O13</f>
        <v>0</v>
      </c>
      <c r="U13" s="340">
        <f>D13+H13+L13+P13</f>
        <v>0</v>
      </c>
      <c r="V13" s="338">
        <f>IF(F13&lt;&gt;1,E13,0)+IF(J13&lt;&gt;1,I13,0)+IF(N13&lt;&gt;1,M13,0)+IF(R13&lt;&gt;1,Q13,0)</f>
        <v>0</v>
      </c>
      <c r="W13" s="322">
        <f>F13+J13+N13+R13</f>
        <v>0</v>
      </c>
      <c r="X13" s="324">
        <f>S13*3</f>
        <v>0</v>
      </c>
      <c r="Y13" s="326" t="e">
        <f>AC13/X13</f>
        <v>#DIV/0!</v>
      </c>
      <c r="Z13" s="328">
        <f>SUM(C14,G14,K14,O14)</f>
        <v>0</v>
      </c>
      <c r="AA13" s="328">
        <f t="shared" ref="AA13" si="4">SUM(E14,F14,I14,J14,M14,N14,Q14,R14)</f>
        <v>0</v>
      </c>
      <c r="AB13" s="343">
        <f>Z13-AA13</f>
        <v>0</v>
      </c>
      <c r="AC13" s="330">
        <f>T13*3+U13*2+V13*1</f>
        <v>0</v>
      </c>
      <c r="AD13" s="332">
        <f t="shared" ref="AD13" si="5">(Z13)+(AB13*100)+(AC13*10000)</f>
        <v>0</v>
      </c>
      <c r="AE13" s="317">
        <f>RANK(AD13,AD7:AD14,0)</f>
        <v>1</v>
      </c>
    </row>
    <row r="14" spans="1:41" ht="24.95" customHeight="1" x14ac:dyDescent="0.2">
      <c r="A14" s="335"/>
      <c r="B14" s="41" t="s">
        <v>50</v>
      </c>
      <c r="C14" s="20" t="str">
        <f>IF(AND(S24&lt;&gt;""),S24,"")</f>
        <v/>
      </c>
      <c r="D14" s="21"/>
      <c r="E14" s="20" t="str">
        <f>IF(AND(U24&lt;&gt;""),U24,"")</f>
        <v/>
      </c>
      <c r="F14" s="22"/>
      <c r="G14" s="32" t="str">
        <f>IF(AND(S21&lt;&gt;""),S21,"")</f>
        <v/>
      </c>
      <c r="H14" s="21"/>
      <c r="I14" s="20" t="str">
        <f>IF(AND(U21&lt;&gt;""),U21,"")</f>
        <v/>
      </c>
      <c r="J14" s="33"/>
      <c r="K14" s="20" t="str">
        <f>IF(AND(U19&lt;&gt;""),U19,"")</f>
        <v/>
      </c>
      <c r="L14" s="21"/>
      <c r="M14" s="20" t="str">
        <f>IF(AND(S19&lt;&gt;""),S19,"")</f>
        <v/>
      </c>
      <c r="N14" s="22"/>
      <c r="O14" s="23"/>
      <c r="P14" s="24"/>
      <c r="Q14" s="24"/>
      <c r="R14" s="43"/>
      <c r="S14" s="337"/>
      <c r="T14" s="339"/>
      <c r="U14" s="341"/>
      <c r="V14" s="339"/>
      <c r="W14" s="323"/>
      <c r="X14" s="325"/>
      <c r="Y14" s="327"/>
      <c r="Z14" s="329"/>
      <c r="AA14" s="329"/>
      <c r="AB14" s="344"/>
      <c r="AC14" s="331"/>
      <c r="AD14" s="333"/>
      <c r="AE14" s="318"/>
    </row>
    <row r="16" spans="1:41" ht="12.75" x14ac:dyDescent="0.2">
      <c r="A16" s="44" t="s">
        <v>15</v>
      </c>
      <c r="B16" s="63" t="s">
        <v>16</v>
      </c>
      <c r="C16" s="320" t="s">
        <v>17</v>
      </c>
      <c r="D16" s="243"/>
      <c r="E16" s="320" t="s">
        <v>18</v>
      </c>
      <c r="F16" s="243"/>
      <c r="G16" s="243"/>
      <c r="H16" s="243"/>
      <c r="I16" s="243"/>
      <c r="J16" s="319"/>
      <c r="K16" s="319"/>
      <c r="L16" s="319"/>
      <c r="M16" s="319"/>
      <c r="N16" s="319"/>
      <c r="O16" s="319"/>
      <c r="P16" s="319"/>
      <c r="Q16" s="319"/>
      <c r="R16" s="319"/>
      <c r="S16" s="320" t="s">
        <v>19</v>
      </c>
      <c r="T16" s="320"/>
      <c r="U16" s="320"/>
      <c r="V16" s="320"/>
      <c r="W16" s="320"/>
      <c r="X16" s="320"/>
      <c r="Y16" s="320"/>
      <c r="Z16" s="321"/>
      <c r="AB16" s="3"/>
    </row>
    <row r="17" spans="1:31" ht="12.75" x14ac:dyDescent="0.2">
      <c r="A17" s="45"/>
      <c r="B17" s="45"/>
      <c r="C17" s="49"/>
      <c r="F17" s="49"/>
      <c r="J17" s="45"/>
      <c r="R17" s="45"/>
      <c r="S17" s="51"/>
      <c r="T17" s="51"/>
      <c r="U17" s="51"/>
      <c r="V17" s="45"/>
      <c r="AB17" s="3"/>
    </row>
    <row r="18" spans="1:31" ht="12.75" x14ac:dyDescent="0.2">
      <c r="A18" s="46">
        <v>1</v>
      </c>
      <c r="B18" s="67" t="s">
        <v>30</v>
      </c>
      <c r="C18" s="312"/>
      <c r="D18" s="313"/>
      <c r="E18" s="314" t="s">
        <v>26</v>
      </c>
      <c r="F18" s="313"/>
      <c r="G18" s="313"/>
      <c r="H18" s="313"/>
      <c r="I18" s="313"/>
      <c r="J18" s="308" t="str">
        <f>B10</f>
        <v>PREPA TEC</v>
      </c>
      <c r="K18" s="308"/>
      <c r="L18" s="308"/>
      <c r="M18" s="308"/>
      <c r="N18" s="308"/>
      <c r="O18" s="308"/>
      <c r="P18" s="308"/>
      <c r="Q18" s="308"/>
      <c r="R18" s="308"/>
      <c r="S18" s="52"/>
      <c r="T18" s="48" t="s">
        <v>20</v>
      </c>
      <c r="U18" s="52"/>
      <c r="V18" s="308" t="str">
        <f>B8</f>
        <v>TEC-GDL</v>
      </c>
      <c r="W18" s="308"/>
      <c r="X18" s="308"/>
      <c r="Y18" s="308"/>
      <c r="Z18" s="311"/>
      <c r="AB18" s="3"/>
    </row>
    <row r="19" spans="1:31" ht="12.75" x14ac:dyDescent="0.2">
      <c r="A19" s="46">
        <v>1</v>
      </c>
      <c r="B19" s="61" t="s">
        <v>30</v>
      </c>
      <c r="C19" s="315"/>
      <c r="D19" s="233"/>
      <c r="E19" s="316" t="s">
        <v>27</v>
      </c>
      <c r="F19" s="233"/>
      <c r="G19" s="233"/>
      <c r="H19" s="233"/>
      <c r="I19" s="233"/>
      <c r="J19" s="309" t="str">
        <f>B12</f>
        <v>PREPA MADERO</v>
      </c>
      <c r="K19" s="309"/>
      <c r="L19" s="309"/>
      <c r="M19" s="309"/>
      <c r="N19" s="309"/>
      <c r="O19" s="309"/>
      <c r="P19" s="309"/>
      <c r="Q19" s="309"/>
      <c r="R19" s="309"/>
      <c r="S19" s="53"/>
      <c r="T19" s="50" t="s">
        <v>20</v>
      </c>
      <c r="U19" s="53"/>
      <c r="V19" s="309" t="str">
        <f>B14</f>
        <v>LAGUNA</v>
      </c>
      <c r="W19" s="309"/>
      <c r="X19" s="309"/>
      <c r="Y19" s="309"/>
      <c r="Z19" s="310"/>
      <c r="AB19" s="3"/>
    </row>
    <row r="20" spans="1:31" ht="12.75" x14ac:dyDescent="0.2">
      <c r="A20" s="47"/>
      <c r="B20" s="47"/>
      <c r="C20" s="49"/>
      <c r="D20" s="55"/>
      <c r="E20" s="55"/>
      <c r="F20" s="49"/>
      <c r="H20" s="47"/>
      <c r="J20" s="54"/>
      <c r="K20" s="55"/>
      <c r="L20" s="55"/>
      <c r="M20" s="55"/>
      <c r="N20" s="55"/>
      <c r="O20" s="55"/>
      <c r="P20" s="55"/>
      <c r="Q20" s="55"/>
      <c r="R20" s="55"/>
      <c r="S20" s="54"/>
      <c r="T20" s="54"/>
      <c r="U20" s="54"/>
      <c r="V20" s="54"/>
      <c r="W20" s="55"/>
      <c r="X20" s="55"/>
      <c r="Y20" s="55"/>
      <c r="Z20" s="55"/>
      <c r="AB20" s="3"/>
    </row>
    <row r="21" spans="1:31" ht="12.75" x14ac:dyDescent="0.2">
      <c r="A21" s="46">
        <v>2</v>
      </c>
      <c r="B21" s="67" t="s">
        <v>31</v>
      </c>
      <c r="C21" s="312"/>
      <c r="D21" s="313"/>
      <c r="E21" s="314" t="s">
        <v>26</v>
      </c>
      <c r="F21" s="313"/>
      <c r="G21" s="313"/>
      <c r="H21" s="313"/>
      <c r="I21" s="313"/>
      <c r="J21" s="308" t="str">
        <f>B14</f>
        <v>LAGUNA</v>
      </c>
      <c r="K21" s="308"/>
      <c r="L21" s="308"/>
      <c r="M21" s="308"/>
      <c r="N21" s="308"/>
      <c r="O21" s="308"/>
      <c r="P21" s="308"/>
      <c r="Q21" s="308"/>
      <c r="R21" s="308"/>
      <c r="S21" s="52"/>
      <c r="T21" s="48" t="s">
        <v>20</v>
      </c>
      <c r="U21" s="52"/>
      <c r="V21" s="308" t="str">
        <f>B8</f>
        <v>TEC-GDL</v>
      </c>
      <c r="W21" s="308"/>
      <c r="X21" s="308"/>
      <c r="Y21" s="308"/>
      <c r="Z21" s="311"/>
      <c r="AB21" s="3"/>
    </row>
    <row r="22" spans="1:31" ht="12.75" x14ac:dyDescent="0.2">
      <c r="A22" s="46">
        <v>2</v>
      </c>
      <c r="B22" s="61" t="s">
        <v>31</v>
      </c>
      <c r="C22" s="315"/>
      <c r="D22" s="233"/>
      <c r="E22" s="316" t="s">
        <v>27</v>
      </c>
      <c r="F22" s="233"/>
      <c r="G22" s="233"/>
      <c r="H22" s="233"/>
      <c r="I22" s="233"/>
      <c r="J22" s="309" t="str">
        <f>B10</f>
        <v>PREPA TEC</v>
      </c>
      <c r="K22" s="309"/>
      <c r="L22" s="309"/>
      <c r="M22" s="309"/>
      <c r="N22" s="309"/>
      <c r="O22" s="309"/>
      <c r="P22" s="309"/>
      <c r="Q22" s="309"/>
      <c r="R22" s="309"/>
      <c r="S22" s="53"/>
      <c r="T22" s="50" t="s">
        <v>20</v>
      </c>
      <c r="U22" s="53"/>
      <c r="V22" s="309" t="str">
        <f>B12</f>
        <v>PREPA MADERO</v>
      </c>
      <c r="W22" s="309"/>
      <c r="X22" s="309"/>
      <c r="Y22" s="309"/>
      <c r="Z22" s="310"/>
      <c r="AB22" s="3"/>
    </row>
    <row r="23" spans="1:31" ht="12.75" x14ac:dyDescent="0.2">
      <c r="A23" s="47"/>
      <c r="B23" s="47"/>
      <c r="C23" s="49"/>
      <c r="D23" s="55"/>
      <c r="E23" s="55"/>
      <c r="F23" s="49"/>
      <c r="H23" s="47"/>
      <c r="J23" s="54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4"/>
      <c r="V23" s="54"/>
      <c r="W23" s="55"/>
      <c r="X23" s="55"/>
      <c r="Y23" s="55"/>
      <c r="Z23" s="55"/>
      <c r="AB23" s="3"/>
    </row>
    <row r="24" spans="1:31" ht="12.75" x14ac:dyDescent="0.2">
      <c r="A24" s="46">
        <v>3</v>
      </c>
      <c r="B24" s="67" t="s">
        <v>32</v>
      </c>
      <c r="C24" s="312"/>
      <c r="D24" s="313"/>
      <c r="E24" s="314" t="s">
        <v>26</v>
      </c>
      <c r="F24" s="313"/>
      <c r="G24" s="313"/>
      <c r="H24" s="313"/>
      <c r="I24" s="313"/>
      <c r="J24" s="308" t="str">
        <f>B12</f>
        <v>PREPA MADERO</v>
      </c>
      <c r="K24" s="308"/>
      <c r="L24" s="308"/>
      <c r="M24" s="308"/>
      <c r="N24" s="308"/>
      <c r="O24" s="308"/>
      <c r="P24" s="308"/>
      <c r="Q24" s="308"/>
      <c r="R24" s="308"/>
      <c r="S24" s="52"/>
      <c r="T24" s="48" t="s">
        <v>20</v>
      </c>
      <c r="U24" s="52"/>
      <c r="V24" s="308" t="str">
        <f>B8</f>
        <v>TEC-GDL</v>
      </c>
      <c r="W24" s="308"/>
      <c r="X24" s="308"/>
      <c r="Y24" s="308"/>
      <c r="Z24" s="311"/>
    </row>
    <row r="25" spans="1:31" ht="12.75" x14ac:dyDescent="0.2">
      <c r="A25" s="46">
        <v>3</v>
      </c>
      <c r="B25" s="61" t="s">
        <v>32</v>
      </c>
      <c r="C25" s="315"/>
      <c r="D25" s="233"/>
      <c r="E25" s="316" t="s">
        <v>27</v>
      </c>
      <c r="F25" s="233"/>
      <c r="G25" s="233"/>
      <c r="H25" s="233"/>
      <c r="I25" s="233"/>
      <c r="J25" s="309" t="str">
        <f>B10</f>
        <v>PREPA TEC</v>
      </c>
      <c r="K25" s="309"/>
      <c r="L25" s="309"/>
      <c r="M25" s="309"/>
      <c r="N25" s="309"/>
      <c r="O25" s="309"/>
      <c r="P25" s="309"/>
      <c r="Q25" s="309"/>
      <c r="R25" s="309"/>
      <c r="S25" s="53"/>
      <c r="T25" s="50" t="s">
        <v>20</v>
      </c>
      <c r="U25" s="53"/>
      <c r="V25" s="309" t="str">
        <f>B14</f>
        <v>LAGUNA</v>
      </c>
      <c r="W25" s="309"/>
      <c r="X25" s="309"/>
      <c r="Y25" s="309"/>
      <c r="Z25" s="310"/>
    </row>
    <row r="26" spans="1:31" s="2" customFormat="1" ht="24.95" customHeight="1" x14ac:dyDescent="0.2">
      <c r="A26" s="345" t="s">
        <v>21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</row>
    <row r="27" spans="1:31" s="1" customFormat="1" ht="24.95" customHeight="1" x14ac:dyDescent="0.2">
      <c r="A27" s="4" t="s">
        <v>1</v>
      </c>
      <c r="B27" s="4" t="s">
        <v>14</v>
      </c>
      <c r="C27" s="346">
        <v>1</v>
      </c>
      <c r="D27" s="346"/>
      <c r="E27" s="346"/>
      <c r="F27" s="346"/>
      <c r="G27" s="347">
        <v>2</v>
      </c>
      <c r="H27" s="346"/>
      <c r="I27" s="346"/>
      <c r="J27" s="348"/>
      <c r="K27" s="346">
        <v>3</v>
      </c>
      <c r="L27" s="346"/>
      <c r="M27" s="346"/>
      <c r="N27" s="346"/>
      <c r="O27" s="347">
        <v>4</v>
      </c>
      <c r="P27" s="346"/>
      <c r="Q27" s="346"/>
      <c r="R27" s="348"/>
      <c r="S27" s="71" t="s">
        <v>2</v>
      </c>
      <c r="T27" s="4" t="s">
        <v>3</v>
      </c>
      <c r="U27" s="4" t="s">
        <v>4</v>
      </c>
      <c r="V27" s="4" t="s">
        <v>5</v>
      </c>
      <c r="W27" s="4" t="s">
        <v>6</v>
      </c>
      <c r="X27" s="4" t="s">
        <v>7</v>
      </c>
      <c r="Y27" s="4" t="s">
        <v>8</v>
      </c>
      <c r="Z27" s="4" t="s">
        <v>9</v>
      </c>
      <c r="AA27" s="4" t="s">
        <v>10</v>
      </c>
      <c r="AB27" s="6" t="s">
        <v>11</v>
      </c>
      <c r="AC27" s="4" t="s">
        <v>12</v>
      </c>
      <c r="AD27" s="4" t="s">
        <v>13</v>
      </c>
      <c r="AE27" s="4" t="s">
        <v>13</v>
      </c>
    </row>
    <row r="28" spans="1:31" ht="5.0999999999999996" customHeight="1" x14ac:dyDescent="0.2">
      <c r="A28" s="342">
        <v>1</v>
      </c>
      <c r="B28" s="38"/>
      <c r="C28" s="7"/>
      <c r="D28" s="7"/>
      <c r="E28" s="7"/>
      <c r="F28" s="7"/>
      <c r="G28" s="8">
        <f>IF(G29&gt;I29,1,0)</f>
        <v>0</v>
      </c>
      <c r="H28" s="9">
        <f>IF(AND(G29=I29,G29&lt;&gt;"",I29&lt;&gt;""),1,0)</f>
        <v>0</v>
      </c>
      <c r="I28" s="9">
        <f>IF(G29&lt;I29,1,0)</f>
        <v>0</v>
      </c>
      <c r="J28" s="10">
        <f>IF(H29="D",IF(G29=0,1,0),0)</f>
        <v>0</v>
      </c>
      <c r="K28" s="9">
        <f>IF(K29&gt;M29,1,0)</f>
        <v>0</v>
      </c>
      <c r="L28" s="9">
        <f>IF(AND(K29=M29,K29&lt;&gt;"",M29&lt;&gt;""),1,0)</f>
        <v>0</v>
      </c>
      <c r="M28" s="9">
        <f>IF(K29&lt;M29,1,0)</f>
        <v>0</v>
      </c>
      <c r="N28" s="9">
        <f>IF(L29="D",IF(K29=0,1,0),0)</f>
        <v>0</v>
      </c>
      <c r="O28" s="8">
        <f>IF(O29&gt;Q29,1,0)</f>
        <v>0</v>
      </c>
      <c r="P28" s="9">
        <f>IF(AND(O29=Q29,O29&lt;&gt;"",Q29&lt;&gt;""),1,0)</f>
        <v>0</v>
      </c>
      <c r="Q28" s="9">
        <f>IF(O29&lt;Q29,1,0)</f>
        <v>0</v>
      </c>
      <c r="R28" s="10">
        <f>IF(P29="D",IF(O29=0,1,0),0)</f>
        <v>0</v>
      </c>
      <c r="S28" s="336">
        <f>T28+U28+V28+W28</f>
        <v>0</v>
      </c>
      <c r="T28" s="338">
        <f>C28+G28+K28+O28</f>
        <v>0</v>
      </c>
      <c r="U28" s="340">
        <f>D28+H28+L28+P28</f>
        <v>0</v>
      </c>
      <c r="V28" s="338">
        <f>IF(F28&lt;&gt;1,E28,0)+IF(J28&lt;&gt;1,I28,0)+IF(N28&lt;&gt;1,M28,0)+IF(R28&lt;&gt;1,Q28,0)</f>
        <v>0</v>
      </c>
      <c r="W28" s="322">
        <f>F28+J28+N28+R28</f>
        <v>0</v>
      </c>
      <c r="X28" s="324">
        <f>S28*3</f>
        <v>0</v>
      </c>
      <c r="Y28" s="326" t="e">
        <f>AC28/X28</f>
        <v>#DIV/0!</v>
      </c>
      <c r="Z28" s="328">
        <f>SUM(C29,G29,K29,O29)</f>
        <v>0</v>
      </c>
      <c r="AA28" s="328">
        <f>SUM(E29,F29,I29,J29,M29,N29,Q29,R29)</f>
        <v>0</v>
      </c>
      <c r="AB28" s="343">
        <f>Z28-AA28</f>
        <v>0</v>
      </c>
      <c r="AC28" s="330">
        <f>T28*3+U28*2+V28*1</f>
        <v>0</v>
      </c>
      <c r="AD28" s="332">
        <f>(Z28)+(AB28*100)+(AC28*10000)</f>
        <v>0</v>
      </c>
      <c r="AE28" s="317">
        <f>RANK(AD28,AD28:AD35,0)</f>
        <v>1</v>
      </c>
    </row>
    <row r="29" spans="1:31" ht="24.95" customHeight="1" x14ac:dyDescent="0.2">
      <c r="A29" s="342"/>
      <c r="B29" s="39" t="s">
        <v>51</v>
      </c>
      <c r="C29" s="7"/>
      <c r="D29" s="7"/>
      <c r="E29" s="7"/>
      <c r="F29" s="42"/>
      <c r="G29" s="11" t="str">
        <f>IF(AND(E31&lt;&gt;""),E31,"")</f>
        <v/>
      </c>
      <c r="H29" s="12" t="str">
        <f>IF(AND(D31&lt;&gt;""),D31,"")</f>
        <v/>
      </c>
      <c r="I29" s="13" t="str">
        <f>IF(AND(C31&lt;&gt;""),C31,"")</f>
        <v/>
      </c>
      <c r="J29" s="31"/>
      <c r="K29" s="13" t="str">
        <f>IF(AND(E33&lt;&gt;""),E33,"")</f>
        <v/>
      </c>
      <c r="L29" s="12" t="str">
        <f>IF(AND(D33&lt;&gt;""),D33,"")</f>
        <v/>
      </c>
      <c r="M29" s="13" t="str">
        <f>IF(AND(C33&lt;&gt;""),C33,"")</f>
        <v/>
      </c>
      <c r="N29" s="62"/>
      <c r="O29" s="11" t="str">
        <f>IF(AND(E35&lt;&gt;""),E35,"")</f>
        <v/>
      </c>
      <c r="P29" s="12" t="str">
        <f>IF(AND(D35&lt;&gt;""),D35,"")</f>
        <v/>
      </c>
      <c r="Q29" s="13" t="str">
        <f>IF(AND(C35&lt;&gt;""),C35,"")</f>
        <v/>
      </c>
      <c r="R29" s="31"/>
      <c r="S29" s="337"/>
      <c r="T29" s="339"/>
      <c r="U29" s="341"/>
      <c r="V29" s="339"/>
      <c r="W29" s="323"/>
      <c r="X29" s="325"/>
      <c r="Y29" s="327"/>
      <c r="Z29" s="329"/>
      <c r="AA29" s="329"/>
      <c r="AB29" s="344"/>
      <c r="AC29" s="331"/>
      <c r="AD29" s="333"/>
      <c r="AE29" s="318"/>
    </row>
    <row r="30" spans="1:31" ht="5.0999999999999996" customHeight="1" x14ac:dyDescent="0.2">
      <c r="A30" s="334">
        <v>2</v>
      </c>
      <c r="B30" s="40"/>
      <c r="C30" s="14">
        <f>IF(C31&gt;E31,1,0)</f>
        <v>0</v>
      </c>
      <c r="D30" s="14">
        <f>IF(AND(C31=E31,C31&lt;&gt;"",E31&lt;&gt;""),1,0)</f>
        <v>0</v>
      </c>
      <c r="E30" s="14">
        <f>IF(C31&lt;E31,1,0)</f>
        <v>0</v>
      </c>
      <c r="F30" s="14">
        <f>IF(D31="D",IF(C31=0,1,0),0)</f>
        <v>0</v>
      </c>
      <c r="G30" s="15"/>
      <c r="H30" s="16"/>
      <c r="I30" s="16"/>
      <c r="J30" s="17"/>
      <c r="K30" s="14">
        <f>IF(K31&gt;M31,1,0)</f>
        <v>0</v>
      </c>
      <c r="L30" s="14">
        <f>IF(AND(K31=M31,K31&lt;&gt;"",M31&lt;&gt;""),1,0)</f>
        <v>0</v>
      </c>
      <c r="M30" s="14">
        <f>IF(K31&lt;M31,1,0)</f>
        <v>0</v>
      </c>
      <c r="N30" s="14">
        <f>IF(L31="D",IF(K31=0,1,0),0)</f>
        <v>0</v>
      </c>
      <c r="O30" s="18">
        <f>IF(O31&gt;Q31,1,0)</f>
        <v>0</v>
      </c>
      <c r="P30" s="14">
        <f>IF(AND(O31=Q31,O31&lt;&gt;"",Q31&lt;&gt;""),1,0)</f>
        <v>0</v>
      </c>
      <c r="Q30" s="14">
        <f>IF(O31&lt;Q31,1,0)</f>
        <v>0</v>
      </c>
      <c r="R30" s="19">
        <f>IF(P31="D",IF(O31=0,1,0),0)</f>
        <v>0</v>
      </c>
      <c r="S30" s="336">
        <f>T30+U30+V30+W30</f>
        <v>0</v>
      </c>
      <c r="T30" s="338">
        <f>C30+G30+K30+O30</f>
        <v>0</v>
      </c>
      <c r="U30" s="340">
        <f>D30+H30+L30+P30</f>
        <v>0</v>
      </c>
      <c r="V30" s="338">
        <f>IF(F30&lt;&gt;1,E30,0)+IF(J30&lt;&gt;1,I30,0)+IF(N30&lt;&gt;1,M30,0)+IF(R30&lt;&gt;1,Q30,0)</f>
        <v>0</v>
      </c>
      <c r="W30" s="322">
        <f>F30+J30+N30+R30</f>
        <v>0</v>
      </c>
      <c r="X30" s="324">
        <f>S30*3</f>
        <v>0</v>
      </c>
      <c r="Y30" s="326" t="e">
        <f>AC30/X30</f>
        <v>#DIV/0!</v>
      </c>
      <c r="Z30" s="328">
        <f>SUM(C31,G31,K31,O31)</f>
        <v>0</v>
      </c>
      <c r="AA30" s="328">
        <f t="shared" ref="AA30" si="6">SUM(E31,F31,I31,J31,M31,N31,Q31,R31)</f>
        <v>0</v>
      </c>
      <c r="AB30" s="343">
        <f>Z30-AA30</f>
        <v>0</v>
      </c>
      <c r="AC30" s="330">
        <f>T30*3+U30*2+V30*1</f>
        <v>0</v>
      </c>
      <c r="AD30" s="332">
        <f t="shared" ref="AD30" si="7">(Z30)+(AB30*100)+(AC30*10000)</f>
        <v>0</v>
      </c>
      <c r="AE30" s="317">
        <f>RANK(AD30,AD28:AD35,0)</f>
        <v>1</v>
      </c>
    </row>
    <row r="31" spans="1:31" ht="24.95" customHeight="1" x14ac:dyDescent="0.2">
      <c r="A31" s="335"/>
      <c r="B31" s="41" t="s">
        <v>52</v>
      </c>
      <c r="C31" s="20" t="str">
        <f>IF(AND(S39&lt;&gt;""),S39,"")</f>
        <v/>
      </c>
      <c r="D31" s="21"/>
      <c r="E31" s="20" t="str">
        <f>IF(AND(U39&lt;&gt;""),U39,"")</f>
        <v/>
      </c>
      <c r="F31" s="22"/>
      <c r="G31" s="23"/>
      <c r="H31" s="24"/>
      <c r="I31" s="24"/>
      <c r="J31" s="43"/>
      <c r="K31" s="25" t="str">
        <f>IF(AND(I33&lt;&gt;""),I33,"")</f>
        <v/>
      </c>
      <c r="L31" s="26" t="str">
        <f>IF(AND(H33&lt;&gt;""),H33,"")</f>
        <v/>
      </c>
      <c r="M31" s="25" t="str">
        <f>IF(AND(G33&lt;&gt;""),G33,"")</f>
        <v/>
      </c>
      <c r="N31" s="22"/>
      <c r="O31" s="27" t="str">
        <f>IF(AND(I35&lt;&gt;""),I35,"")</f>
        <v/>
      </c>
      <c r="P31" s="26" t="str">
        <f>IF(AND(H35&lt;&gt;""),H35,"")</f>
        <v/>
      </c>
      <c r="Q31" s="25" t="str">
        <f>IF(AND(G35&lt;&gt;""),G35,"")</f>
        <v/>
      </c>
      <c r="R31" s="33"/>
      <c r="S31" s="337"/>
      <c r="T31" s="339"/>
      <c r="U31" s="341"/>
      <c r="V31" s="339"/>
      <c r="W31" s="323"/>
      <c r="X31" s="325"/>
      <c r="Y31" s="327"/>
      <c r="Z31" s="329"/>
      <c r="AA31" s="329"/>
      <c r="AB31" s="344"/>
      <c r="AC31" s="331"/>
      <c r="AD31" s="333"/>
      <c r="AE31" s="318"/>
    </row>
    <row r="32" spans="1:31" ht="5.0999999999999996" customHeight="1" x14ac:dyDescent="0.2">
      <c r="A32" s="342">
        <v>3</v>
      </c>
      <c r="B32" s="38"/>
      <c r="C32" s="9">
        <f>IF(C33&gt;E33,1,0)</f>
        <v>0</v>
      </c>
      <c r="D32" s="9">
        <f>IF(AND(C33=E33,C33&lt;&gt;"",E33&lt;&gt;""),1,0)</f>
        <v>0</v>
      </c>
      <c r="E32" s="9">
        <f>IF(C33&lt;E33,1,0)</f>
        <v>0</v>
      </c>
      <c r="F32" s="14">
        <f>IF(D33="D",IF(C33=0,1,0),0)</f>
        <v>0</v>
      </c>
      <c r="G32" s="8">
        <f>IF(G33&gt;I33,1,0)</f>
        <v>0</v>
      </c>
      <c r="H32" s="9">
        <f>IF(AND(G33=I33,G33&lt;&gt;"",I33&lt;&gt;""),1,0)</f>
        <v>0</v>
      </c>
      <c r="I32" s="9">
        <f>IF(G33&lt;I33,1,0)</f>
        <v>0</v>
      </c>
      <c r="J32" s="10">
        <f>IF(H33="D",IF(G33=0,1,0),0)</f>
        <v>0</v>
      </c>
      <c r="K32" s="7"/>
      <c r="L32" s="7"/>
      <c r="M32" s="7"/>
      <c r="N32" s="7"/>
      <c r="O32" s="8">
        <f>IF(O33&gt;Q33,1,0)</f>
        <v>0</v>
      </c>
      <c r="P32" s="9">
        <f>IF(AND(O33=Q33,O33&lt;&gt;"",Q33&lt;&gt;""),1,0)</f>
        <v>0</v>
      </c>
      <c r="Q32" s="9">
        <f>IF(O33&lt;Q33,1,0)</f>
        <v>0</v>
      </c>
      <c r="R32" s="10">
        <f>IF(P33="D",IF(O33=0,1,0),0)</f>
        <v>0</v>
      </c>
      <c r="S32" s="336">
        <f>T32+U32+V32+W32</f>
        <v>0</v>
      </c>
      <c r="T32" s="338">
        <f>C32+G32+K32+O32</f>
        <v>0</v>
      </c>
      <c r="U32" s="340">
        <f>D32+H32+L32+P32</f>
        <v>0</v>
      </c>
      <c r="V32" s="338">
        <f>IF(F32&lt;&gt;1,E32,0)+IF(J32&lt;&gt;1,I32,0)+IF(N32&lt;&gt;1,M32,0)+IF(R32&lt;&gt;1,Q32,0)</f>
        <v>0</v>
      </c>
      <c r="W32" s="322">
        <f>F32+J32+N32+R32</f>
        <v>0</v>
      </c>
      <c r="X32" s="324">
        <f>S32*3</f>
        <v>0</v>
      </c>
      <c r="Y32" s="326" t="e">
        <f>AC32/X32</f>
        <v>#DIV/0!</v>
      </c>
      <c r="Z32" s="328">
        <f>SUM(C33,G33,K33,O33)</f>
        <v>0</v>
      </c>
      <c r="AA32" s="328">
        <f t="shared" ref="AA32" si="8">SUM(E33,F33,I33,J33,M33,N33,Q33,R33)</f>
        <v>0</v>
      </c>
      <c r="AB32" s="343">
        <f>Z32-AA32</f>
        <v>0</v>
      </c>
      <c r="AC32" s="330">
        <f>T32*3+U32*2+V32*1</f>
        <v>0</v>
      </c>
      <c r="AD32" s="332">
        <f t="shared" ref="AD32" si="9">(Z32)+(AB32*100)+(AC32*10000)</f>
        <v>0</v>
      </c>
      <c r="AE32" s="317">
        <f>RANK(AD32,AD28:AD35,0)</f>
        <v>1</v>
      </c>
    </row>
    <row r="33" spans="1:31" ht="24.95" customHeight="1" x14ac:dyDescent="0.2">
      <c r="A33" s="342"/>
      <c r="B33" s="39" t="s">
        <v>53</v>
      </c>
      <c r="C33" s="28"/>
      <c r="D33" s="29"/>
      <c r="E33" s="28"/>
      <c r="F33" s="22"/>
      <c r="G33" s="30" t="str">
        <f>IF(AND(U46&lt;&gt;""),U46,"")</f>
        <v/>
      </c>
      <c r="H33" s="29"/>
      <c r="I33" s="28" t="str">
        <f>IF(AND(S46&lt;&gt;""),S46,"")</f>
        <v/>
      </c>
      <c r="J33" s="31"/>
      <c r="K33" s="7"/>
      <c r="L33" s="7"/>
      <c r="M33" s="7"/>
      <c r="N33" s="42"/>
      <c r="O33" s="11" t="str">
        <f>IF(AND(M35&lt;&gt;""),M35,"")</f>
        <v/>
      </c>
      <c r="P33" s="12" t="str">
        <f>IF(AND(L35&lt;&gt;""),L35,"")</f>
        <v/>
      </c>
      <c r="Q33" s="13" t="str">
        <f>IF(AND(K35&lt;&gt;""),K35,"")</f>
        <v/>
      </c>
      <c r="R33" s="31"/>
      <c r="S33" s="337"/>
      <c r="T33" s="339"/>
      <c r="U33" s="341"/>
      <c r="V33" s="339"/>
      <c r="W33" s="323"/>
      <c r="X33" s="325"/>
      <c r="Y33" s="327"/>
      <c r="Z33" s="329"/>
      <c r="AA33" s="329"/>
      <c r="AB33" s="344"/>
      <c r="AC33" s="331"/>
      <c r="AD33" s="333"/>
      <c r="AE33" s="318"/>
    </row>
    <row r="34" spans="1:31" ht="5.0999999999999996" customHeight="1" x14ac:dyDescent="0.2">
      <c r="A34" s="334">
        <v>4</v>
      </c>
      <c r="B34" s="40"/>
      <c r="C34" s="14">
        <f>IF(C35&gt;E35,1,0)</f>
        <v>0</v>
      </c>
      <c r="D34" s="14">
        <f>IF(AND(C35=E35,C35&lt;&gt;"",E35&lt;&gt;""),1,0)</f>
        <v>0</v>
      </c>
      <c r="E34" s="14">
        <f>IF(C35&lt;E35,1,0)</f>
        <v>0</v>
      </c>
      <c r="F34" s="14">
        <f>IF(D35="D",IF(C35=0,1,0),0)</f>
        <v>0</v>
      </c>
      <c r="G34" s="18">
        <f>IF(G35&gt;I35,1,0)</f>
        <v>0</v>
      </c>
      <c r="H34" s="14">
        <f>IF(AND(G35=I35,G35&lt;&gt;"",I35&lt;&gt;""),1,0)</f>
        <v>0</v>
      </c>
      <c r="I34" s="14">
        <f>IF(G35&lt;I35,1,0)</f>
        <v>0</v>
      </c>
      <c r="J34" s="19">
        <f>IF(H35="D",IF(G35=0,1,0),0)</f>
        <v>0</v>
      </c>
      <c r="K34" s="14">
        <f>IF(K35&gt;M35,1,0)</f>
        <v>0</v>
      </c>
      <c r="L34" s="14">
        <f>IF(AND(K35=M35,K35&lt;&gt;"",M35&lt;&gt;""),1,0)</f>
        <v>0</v>
      </c>
      <c r="M34" s="14">
        <f>IF(K35&lt;M35,1,0)</f>
        <v>0</v>
      </c>
      <c r="N34" s="14">
        <f>IF(L35="D",IF(K35=0,1,0),0)</f>
        <v>0</v>
      </c>
      <c r="O34" s="15"/>
      <c r="P34" s="16"/>
      <c r="Q34" s="16"/>
      <c r="R34" s="17"/>
      <c r="S34" s="336">
        <f>T34+U34+V34+W34</f>
        <v>0</v>
      </c>
      <c r="T34" s="338">
        <f>C34+G34+K34+O34</f>
        <v>0</v>
      </c>
      <c r="U34" s="340">
        <f>D34+H34+L34+P34</f>
        <v>0</v>
      </c>
      <c r="V34" s="338">
        <f>IF(F34&lt;&gt;1,E34,0)+IF(J34&lt;&gt;1,I34,0)+IF(N34&lt;&gt;1,M34,0)+IF(R34&lt;&gt;1,Q34,0)</f>
        <v>0</v>
      </c>
      <c r="W34" s="322">
        <f>F34+J34+N34+R34</f>
        <v>0</v>
      </c>
      <c r="X34" s="324">
        <f>S34*3</f>
        <v>0</v>
      </c>
      <c r="Y34" s="326" t="e">
        <f>AC34/X34</f>
        <v>#DIV/0!</v>
      </c>
      <c r="Z34" s="328">
        <f>SUM(C35,G35,K35,O35)</f>
        <v>0</v>
      </c>
      <c r="AA34" s="328">
        <f t="shared" ref="AA34" si="10">SUM(E35,F35,I35,J35,M35,N35,Q35,R35)</f>
        <v>0</v>
      </c>
      <c r="AB34" s="343">
        <f>Z34-AA34</f>
        <v>0</v>
      </c>
      <c r="AC34" s="330">
        <f>T34*3+U34*2+V34*1</f>
        <v>0</v>
      </c>
      <c r="AD34" s="332">
        <f t="shared" ref="AD34" si="11">(Z34)+(AB34*100)+(AC34*10000)</f>
        <v>0</v>
      </c>
      <c r="AE34" s="317">
        <f>RANK(AD34,AD28:AD35,0)</f>
        <v>1</v>
      </c>
    </row>
    <row r="35" spans="1:31" ht="24.95" customHeight="1" x14ac:dyDescent="0.2">
      <c r="A35" s="335"/>
      <c r="B35" s="41" t="s">
        <v>54</v>
      </c>
      <c r="C35" s="20" t="str">
        <f>IF(AND(S45&lt;&gt;""),S45,"")</f>
        <v/>
      </c>
      <c r="D35" s="21"/>
      <c r="E35" s="20" t="str">
        <f>IF(AND(U45&lt;&gt;""),U45,"")</f>
        <v/>
      </c>
      <c r="F35" s="22"/>
      <c r="G35" s="32" t="str">
        <f>IF(AND(S42&lt;&gt;""),S42,"")</f>
        <v/>
      </c>
      <c r="H35" s="21"/>
      <c r="I35" s="20" t="str">
        <f>IF(AND(U42&lt;&gt;""),U42,"")</f>
        <v/>
      </c>
      <c r="J35" s="33"/>
      <c r="K35" s="20" t="str">
        <f>IF(AND(U40&lt;&gt;""),U40,"")</f>
        <v/>
      </c>
      <c r="L35" s="21"/>
      <c r="M35" s="20" t="str">
        <f>IF(AND(S40&lt;&gt;""),S40,"")</f>
        <v/>
      </c>
      <c r="N35" s="22"/>
      <c r="O35" s="23"/>
      <c r="P35" s="24"/>
      <c r="Q35" s="24"/>
      <c r="R35" s="43"/>
      <c r="S35" s="337"/>
      <c r="T35" s="339"/>
      <c r="U35" s="341"/>
      <c r="V35" s="339"/>
      <c r="W35" s="323"/>
      <c r="X35" s="325"/>
      <c r="Y35" s="327"/>
      <c r="Z35" s="329"/>
      <c r="AA35" s="329"/>
      <c r="AB35" s="344"/>
      <c r="AC35" s="331"/>
      <c r="AD35" s="333"/>
      <c r="AE35" s="318"/>
    </row>
    <row r="37" spans="1:31" ht="12.75" x14ac:dyDescent="0.2">
      <c r="A37" s="44" t="s">
        <v>15</v>
      </c>
      <c r="B37" s="70" t="s">
        <v>16</v>
      </c>
      <c r="C37" s="320" t="s">
        <v>17</v>
      </c>
      <c r="D37" s="243"/>
      <c r="E37" s="320" t="s">
        <v>18</v>
      </c>
      <c r="F37" s="243"/>
      <c r="G37" s="243"/>
      <c r="H37" s="243"/>
      <c r="I37" s="243"/>
      <c r="J37" s="319"/>
      <c r="K37" s="319"/>
      <c r="L37" s="319"/>
      <c r="M37" s="319"/>
      <c r="N37" s="319"/>
      <c r="O37" s="319"/>
      <c r="P37" s="319"/>
      <c r="Q37" s="319"/>
      <c r="R37" s="319"/>
      <c r="S37" s="320" t="s">
        <v>19</v>
      </c>
      <c r="T37" s="320"/>
      <c r="U37" s="320"/>
      <c r="V37" s="320"/>
      <c r="W37" s="320"/>
      <c r="X37" s="320"/>
      <c r="Y37" s="320"/>
      <c r="Z37" s="321"/>
      <c r="AB37" s="3"/>
    </row>
    <row r="38" spans="1:31" ht="12.75" x14ac:dyDescent="0.2">
      <c r="A38" s="45"/>
      <c r="B38" s="45"/>
      <c r="C38" s="49"/>
      <c r="F38" s="49"/>
      <c r="J38" s="45"/>
      <c r="R38" s="45"/>
      <c r="S38" s="51"/>
      <c r="T38" s="51"/>
      <c r="U38" s="51"/>
      <c r="V38" s="45"/>
      <c r="AB38" s="3"/>
    </row>
    <row r="39" spans="1:31" ht="12.75" x14ac:dyDescent="0.2">
      <c r="A39" s="46">
        <v>1</v>
      </c>
      <c r="B39" s="67" t="s">
        <v>30</v>
      </c>
      <c r="C39" s="312"/>
      <c r="D39" s="313"/>
      <c r="E39" s="314" t="s">
        <v>26</v>
      </c>
      <c r="F39" s="313"/>
      <c r="G39" s="313"/>
      <c r="H39" s="313"/>
      <c r="I39" s="313"/>
      <c r="J39" s="308" t="str">
        <f>B31</f>
        <v>TEC-CEM</v>
      </c>
      <c r="K39" s="308"/>
      <c r="L39" s="308"/>
      <c r="M39" s="308"/>
      <c r="N39" s="308"/>
      <c r="O39" s="308"/>
      <c r="P39" s="308"/>
      <c r="Q39" s="308"/>
      <c r="R39" s="308"/>
      <c r="S39" s="60"/>
      <c r="T39" s="67" t="s">
        <v>20</v>
      </c>
      <c r="U39" s="60"/>
      <c r="V39" s="308" t="str">
        <f>B29</f>
        <v>UDEM</v>
      </c>
      <c r="W39" s="308"/>
      <c r="X39" s="308"/>
      <c r="Y39" s="308"/>
      <c r="Z39" s="311"/>
      <c r="AB39" s="3"/>
    </row>
    <row r="40" spans="1:31" ht="12.75" x14ac:dyDescent="0.2">
      <c r="A40" s="46">
        <v>1</v>
      </c>
      <c r="B40" s="61" t="s">
        <v>30</v>
      </c>
      <c r="C40" s="315"/>
      <c r="D40" s="233"/>
      <c r="E40" s="316" t="s">
        <v>27</v>
      </c>
      <c r="F40" s="233"/>
      <c r="G40" s="233"/>
      <c r="H40" s="233"/>
      <c r="I40" s="233"/>
      <c r="J40" s="309" t="str">
        <f>B33</f>
        <v>CETYS-TIJUANA</v>
      </c>
      <c r="K40" s="309"/>
      <c r="L40" s="309"/>
      <c r="M40" s="309"/>
      <c r="N40" s="309"/>
      <c r="O40" s="309"/>
      <c r="P40" s="309"/>
      <c r="Q40" s="309"/>
      <c r="R40" s="309"/>
      <c r="S40" s="64"/>
      <c r="T40" s="65" t="s">
        <v>20</v>
      </c>
      <c r="U40" s="64"/>
      <c r="V40" s="309" t="str">
        <f>B35</f>
        <v>UMAD</v>
      </c>
      <c r="W40" s="309"/>
      <c r="X40" s="309"/>
      <c r="Y40" s="309"/>
      <c r="Z40" s="310"/>
      <c r="AB40" s="3"/>
    </row>
    <row r="41" spans="1:31" ht="12.75" x14ac:dyDescent="0.2">
      <c r="A41" s="47"/>
      <c r="B41" s="47"/>
      <c r="C41" s="49"/>
      <c r="D41" s="55"/>
      <c r="E41" s="55"/>
      <c r="F41" s="49"/>
      <c r="H41" s="47"/>
      <c r="J41" s="54"/>
      <c r="K41" s="55"/>
      <c r="L41" s="55"/>
      <c r="M41" s="55"/>
      <c r="N41" s="55"/>
      <c r="O41" s="55"/>
      <c r="P41" s="55"/>
      <c r="Q41" s="55"/>
      <c r="R41" s="55"/>
      <c r="S41" s="54"/>
      <c r="T41" s="54"/>
      <c r="U41" s="54"/>
      <c r="V41" s="54"/>
      <c r="W41" s="55"/>
      <c r="X41" s="55"/>
      <c r="Y41" s="55"/>
      <c r="Z41" s="55"/>
      <c r="AB41" s="3"/>
    </row>
    <row r="42" spans="1:31" ht="12.75" x14ac:dyDescent="0.2">
      <c r="A42" s="46">
        <v>2</v>
      </c>
      <c r="B42" s="67" t="s">
        <v>31</v>
      </c>
      <c r="C42" s="312"/>
      <c r="D42" s="313"/>
      <c r="E42" s="314" t="s">
        <v>26</v>
      </c>
      <c r="F42" s="313"/>
      <c r="G42" s="313"/>
      <c r="H42" s="313"/>
      <c r="I42" s="313"/>
      <c r="J42" s="308" t="str">
        <f>B35</f>
        <v>UMAD</v>
      </c>
      <c r="K42" s="308"/>
      <c r="L42" s="308"/>
      <c r="M42" s="308"/>
      <c r="N42" s="308"/>
      <c r="O42" s="308"/>
      <c r="P42" s="308"/>
      <c r="Q42" s="308"/>
      <c r="R42" s="308"/>
      <c r="S42" s="60"/>
      <c r="T42" s="67" t="s">
        <v>20</v>
      </c>
      <c r="U42" s="60"/>
      <c r="V42" s="308" t="str">
        <f>B29</f>
        <v>UDEM</v>
      </c>
      <c r="W42" s="308"/>
      <c r="X42" s="308"/>
      <c r="Y42" s="308"/>
      <c r="Z42" s="311"/>
      <c r="AB42" s="3"/>
    </row>
    <row r="43" spans="1:31" ht="12.75" x14ac:dyDescent="0.2">
      <c r="A43" s="46">
        <v>2</v>
      </c>
      <c r="B43" s="61" t="s">
        <v>31</v>
      </c>
      <c r="C43" s="315"/>
      <c r="D43" s="233"/>
      <c r="E43" s="316" t="s">
        <v>27</v>
      </c>
      <c r="F43" s="233"/>
      <c r="G43" s="233"/>
      <c r="H43" s="233"/>
      <c r="I43" s="233"/>
      <c r="J43" s="309" t="str">
        <f>B31</f>
        <v>TEC-CEM</v>
      </c>
      <c r="K43" s="309"/>
      <c r="L43" s="309"/>
      <c r="M43" s="309"/>
      <c r="N43" s="309"/>
      <c r="O43" s="309"/>
      <c r="P43" s="309"/>
      <c r="Q43" s="309"/>
      <c r="R43" s="309"/>
      <c r="S43" s="64"/>
      <c r="T43" s="65" t="s">
        <v>20</v>
      </c>
      <c r="U43" s="64"/>
      <c r="V43" s="309" t="str">
        <f>B33</f>
        <v>CETYS-TIJUANA</v>
      </c>
      <c r="W43" s="309"/>
      <c r="X43" s="309"/>
      <c r="Y43" s="309"/>
      <c r="Z43" s="310"/>
      <c r="AB43" s="3"/>
    </row>
    <row r="44" spans="1:31" ht="12.75" x14ac:dyDescent="0.2">
      <c r="A44" s="47"/>
      <c r="B44" s="47"/>
      <c r="C44" s="49"/>
      <c r="D44" s="55"/>
      <c r="E44" s="55"/>
      <c r="F44" s="49"/>
      <c r="H44" s="47"/>
      <c r="J44" s="54"/>
      <c r="K44" s="55"/>
      <c r="L44" s="55"/>
      <c r="M44" s="55"/>
      <c r="N44" s="55"/>
      <c r="O44" s="55"/>
      <c r="P44" s="55"/>
      <c r="Q44" s="55"/>
      <c r="R44" s="55"/>
      <c r="S44" s="54"/>
      <c r="T44" s="54"/>
      <c r="U44" s="54"/>
      <c r="V44" s="54"/>
      <c r="W44" s="55"/>
      <c r="X44" s="55"/>
      <c r="Y44" s="55"/>
      <c r="Z44" s="55"/>
      <c r="AB44" s="3"/>
    </row>
    <row r="45" spans="1:31" ht="12.75" x14ac:dyDescent="0.2">
      <c r="A45" s="46">
        <v>3</v>
      </c>
      <c r="B45" s="67" t="s">
        <v>32</v>
      </c>
      <c r="C45" s="312"/>
      <c r="D45" s="313"/>
      <c r="E45" s="314" t="s">
        <v>26</v>
      </c>
      <c r="F45" s="313"/>
      <c r="G45" s="313"/>
      <c r="H45" s="313"/>
      <c r="I45" s="313"/>
      <c r="J45" s="308" t="str">
        <f>B33</f>
        <v>CETYS-TIJUANA</v>
      </c>
      <c r="K45" s="308"/>
      <c r="L45" s="308"/>
      <c r="M45" s="308"/>
      <c r="N45" s="308"/>
      <c r="O45" s="308"/>
      <c r="P45" s="308"/>
      <c r="Q45" s="308"/>
      <c r="R45" s="308"/>
      <c r="S45" s="60"/>
      <c r="T45" s="67" t="s">
        <v>20</v>
      </c>
      <c r="U45" s="60"/>
      <c r="V45" s="308" t="str">
        <f>B29</f>
        <v>UDEM</v>
      </c>
      <c r="W45" s="308"/>
      <c r="X45" s="308"/>
      <c r="Y45" s="308"/>
      <c r="Z45" s="311"/>
    </row>
    <row r="46" spans="1:31" ht="12.75" x14ac:dyDescent="0.2">
      <c r="A46" s="46">
        <v>3</v>
      </c>
      <c r="B46" s="61" t="s">
        <v>32</v>
      </c>
      <c r="C46" s="315"/>
      <c r="D46" s="233"/>
      <c r="E46" s="316" t="s">
        <v>27</v>
      </c>
      <c r="F46" s="233"/>
      <c r="G46" s="233"/>
      <c r="H46" s="233"/>
      <c r="I46" s="233"/>
      <c r="J46" s="309" t="str">
        <f>B31</f>
        <v>TEC-CEM</v>
      </c>
      <c r="K46" s="309"/>
      <c r="L46" s="309"/>
      <c r="M46" s="309"/>
      <c r="N46" s="309"/>
      <c r="O46" s="309"/>
      <c r="P46" s="309"/>
      <c r="Q46" s="309"/>
      <c r="R46" s="309"/>
      <c r="S46" s="64"/>
      <c r="T46" s="65" t="s">
        <v>20</v>
      </c>
      <c r="U46" s="64"/>
      <c r="V46" s="309" t="str">
        <f>B35</f>
        <v>UMAD</v>
      </c>
      <c r="W46" s="309"/>
      <c r="X46" s="309"/>
      <c r="Y46" s="309"/>
      <c r="Z46" s="310"/>
    </row>
    <row r="47" spans="1:31" ht="20.100000000000001" customHeight="1" x14ac:dyDescent="0.2"/>
    <row r="48" spans="1:31" ht="20.100000000000001" customHeight="1" x14ac:dyDescent="0.2"/>
    <row r="52" spans="2:32" ht="27" customHeight="1" x14ac:dyDescent="0.2"/>
    <row r="53" spans="2:32" ht="20.100000000000001" customHeight="1" x14ac:dyDescent="0.2"/>
    <row r="54" spans="2:32" s="1" customFormat="1" ht="20.100000000000001" customHeight="1" x14ac:dyDescent="0.2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  <c r="AC54" s="3"/>
      <c r="AD54" s="35"/>
      <c r="AE54" s="3"/>
      <c r="AF54" s="3"/>
    </row>
    <row r="55" spans="2:32" s="1" customFormat="1" ht="20.100000000000001" customHeight="1" x14ac:dyDescent="0.2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4"/>
      <c r="AC55" s="3"/>
      <c r="AD55" s="35"/>
      <c r="AE55" s="3"/>
      <c r="AF55" s="3"/>
    </row>
    <row r="56" spans="2:32" s="1" customFormat="1" ht="20.100000000000001" customHeight="1" x14ac:dyDescent="0.2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4"/>
      <c r="AC56" s="3"/>
      <c r="AD56" s="35"/>
      <c r="AE56" s="3"/>
      <c r="AF56" s="3"/>
    </row>
    <row r="57" spans="2:32" s="1" customFormat="1" ht="20.100000000000001" customHeight="1" x14ac:dyDescent="0.2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4"/>
      <c r="AC57" s="3"/>
      <c r="AD57" s="35"/>
      <c r="AE57" s="3"/>
      <c r="AF57" s="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83">
    <mergeCell ref="A1:AE1"/>
    <mergeCell ref="C6:F6"/>
    <mergeCell ref="G6:J6"/>
    <mergeCell ref="K6:N6"/>
    <mergeCell ref="O6:R6"/>
    <mergeCell ref="A5:AE5"/>
    <mergeCell ref="T7:T8"/>
    <mergeCell ref="U7:U8"/>
    <mergeCell ref="V7:V8"/>
    <mergeCell ref="A3:AE3"/>
    <mergeCell ref="A2:AE2"/>
    <mergeCell ref="A7:A8"/>
    <mergeCell ref="S7:S8"/>
    <mergeCell ref="W7:W8"/>
    <mergeCell ref="X7:X8"/>
    <mergeCell ref="Y7:Y8"/>
    <mergeCell ref="Z7:Z8"/>
    <mergeCell ref="AA7:AA8"/>
    <mergeCell ref="AB7:AB8"/>
    <mergeCell ref="AC7:AC8"/>
    <mergeCell ref="AD7:AD8"/>
    <mergeCell ref="A11:A12"/>
    <mergeCell ref="S11:S12"/>
    <mergeCell ref="T11:T12"/>
    <mergeCell ref="U11:U12"/>
    <mergeCell ref="V11:V12"/>
    <mergeCell ref="A9:A10"/>
    <mergeCell ref="S9:S10"/>
    <mergeCell ref="T9:T10"/>
    <mergeCell ref="U9:U10"/>
    <mergeCell ref="V9:V10"/>
    <mergeCell ref="A13:A14"/>
    <mergeCell ref="S13:S14"/>
    <mergeCell ref="T13:T14"/>
    <mergeCell ref="U13:U14"/>
    <mergeCell ref="V13:V14"/>
    <mergeCell ref="V16:Z16"/>
    <mergeCell ref="C16:D16"/>
    <mergeCell ref="E16:I16"/>
    <mergeCell ref="C18:D18"/>
    <mergeCell ref="E18:I18"/>
    <mergeCell ref="AD9:AD10"/>
    <mergeCell ref="W11:W12"/>
    <mergeCell ref="AA11:AA12"/>
    <mergeCell ref="AC9:AC10"/>
    <mergeCell ref="Z9:Z10"/>
    <mergeCell ref="AE13:AE14"/>
    <mergeCell ref="AE7:AE8"/>
    <mergeCell ref="AE9:AE10"/>
    <mergeCell ref="AE11:AE12"/>
    <mergeCell ref="X11:X12"/>
    <mergeCell ref="Y11:Y12"/>
    <mergeCell ref="Z11:Z12"/>
    <mergeCell ref="AA13:AA14"/>
    <mergeCell ref="AB13:AB14"/>
    <mergeCell ref="AC13:AC14"/>
    <mergeCell ref="AD13:AD14"/>
    <mergeCell ref="AD11:AD12"/>
    <mergeCell ref="AC11:AC12"/>
    <mergeCell ref="AB11:AB12"/>
    <mergeCell ref="AA9:AA10"/>
    <mergeCell ref="AB9:AB10"/>
    <mergeCell ref="W13:W14"/>
    <mergeCell ref="X13:X14"/>
    <mergeCell ref="Y13:Y14"/>
    <mergeCell ref="V19:Z19"/>
    <mergeCell ref="V18:Z18"/>
    <mergeCell ref="J25:R25"/>
    <mergeCell ref="J24:R24"/>
    <mergeCell ref="J22:R22"/>
    <mergeCell ref="J21:R21"/>
    <mergeCell ref="J19:R19"/>
    <mergeCell ref="W9:W10"/>
    <mergeCell ref="X9:X10"/>
    <mergeCell ref="Y9:Y10"/>
    <mergeCell ref="Z13:Z14"/>
    <mergeCell ref="J18:R18"/>
    <mergeCell ref="S16:U16"/>
    <mergeCell ref="J16:R16"/>
    <mergeCell ref="AC28:AC29"/>
    <mergeCell ref="AD28:AD29"/>
    <mergeCell ref="AE28:AE29"/>
    <mergeCell ref="V22:Z22"/>
    <mergeCell ref="V21:Z21"/>
    <mergeCell ref="A26:AE26"/>
    <mergeCell ref="C27:F27"/>
    <mergeCell ref="G27:J27"/>
    <mergeCell ref="K27:N27"/>
    <mergeCell ref="O27:R27"/>
    <mergeCell ref="V25:Z25"/>
    <mergeCell ref="V24:Z24"/>
    <mergeCell ref="A28:A29"/>
    <mergeCell ref="S28:S29"/>
    <mergeCell ref="T28:T29"/>
    <mergeCell ref="U28:U29"/>
    <mergeCell ref="V28:V29"/>
    <mergeCell ref="A34:A35"/>
    <mergeCell ref="S34:S35"/>
    <mergeCell ref="T34:T35"/>
    <mergeCell ref="U34:U35"/>
    <mergeCell ref="V34:V35"/>
    <mergeCell ref="AA30:AA31"/>
    <mergeCell ref="AB30:AB31"/>
    <mergeCell ref="W28:W29"/>
    <mergeCell ref="X28:X29"/>
    <mergeCell ref="Y28:Y29"/>
    <mergeCell ref="Z28:Z29"/>
    <mergeCell ref="AA28:AA29"/>
    <mergeCell ref="X30:X31"/>
    <mergeCell ref="Y30:Y31"/>
    <mergeCell ref="Z30:Z31"/>
    <mergeCell ref="AB28:AB29"/>
    <mergeCell ref="AB34:AB35"/>
    <mergeCell ref="AD30:AD31"/>
    <mergeCell ref="AE30:AE31"/>
    <mergeCell ref="A32:A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30:A31"/>
    <mergeCell ref="S30:S31"/>
    <mergeCell ref="T30:T31"/>
    <mergeCell ref="U30:U31"/>
    <mergeCell ref="V30:V31"/>
    <mergeCell ref="W30:W31"/>
    <mergeCell ref="AC30:AC31"/>
    <mergeCell ref="AC34:AC35"/>
    <mergeCell ref="AD34:AD35"/>
    <mergeCell ref="AE34:AE35"/>
    <mergeCell ref="J37:R37"/>
    <mergeCell ref="S37:U37"/>
    <mergeCell ref="V37:Z37"/>
    <mergeCell ref="W34:W35"/>
    <mergeCell ref="X34:X35"/>
    <mergeCell ref="Y34:Y35"/>
    <mergeCell ref="Z34:Z35"/>
    <mergeCell ref="AA34:AA35"/>
    <mergeCell ref="J42:R42"/>
    <mergeCell ref="V42:Z42"/>
    <mergeCell ref="C42:D42"/>
    <mergeCell ref="E42:I42"/>
    <mergeCell ref="C43:D43"/>
    <mergeCell ref="J40:R40"/>
    <mergeCell ref="V40:Z40"/>
    <mergeCell ref="J39:R39"/>
    <mergeCell ref="V39:Z39"/>
    <mergeCell ref="C39:D39"/>
    <mergeCell ref="E39:I39"/>
    <mergeCell ref="C40:D40"/>
    <mergeCell ref="E40:I40"/>
    <mergeCell ref="J46:R46"/>
    <mergeCell ref="V46:Z46"/>
    <mergeCell ref="J45:R45"/>
    <mergeCell ref="V45:Z45"/>
    <mergeCell ref="C45:D45"/>
    <mergeCell ref="E45:I45"/>
    <mergeCell ref="C46:D46"/>
    <mergeCell ref="J43:R43"/>
    <mergeCell ref="V43:Z43"/>
    <mergeCell ref="E43:I43"/>
    <mergeCell ref="E46:I46"/>
    <mergeCell ref="C37:D37"/>
    <mergeCell ref="E37:I37"/>
    <mergeCell ref="C19:D19"/>
    <mergeCell ref="E19:I19"/>
    <mergeCell ref="C21:D21"/>
    <mergeCell ref="E21:I21"/>
    <mergeCell ref="C22:D22"/>
    <mergeCell ref="E22:I22"/>
    <mergeCell ref="C24:D24"/>
    <mergeCell ref="E24:I24"/>
    <mergeCell ref="C25:D25"/>
    <mergeCell ref="E25:I2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workbookViewId="0">
      <selection activeCell="AG10" sqref="AG10"/>
    </sheetView>
  </sheetViews>
  <sheetFormatPr baseColWidth="10" defaultColWidth="11" defaultRowHeight="15" x14ac:dyDescent="0.2"/>
  <cols>
    <col min="1" max="1" width="2.875" style="1" customWidth="1"/>
    <col min="2" max="2" width="17.875" style="2" customWidth="1"/>
    <col min="3" max="3" width="3.875" style="3" customWidth="1"/>
    <col min="4" max="4" width="1.625" style="3" customWidth="1"/>
    <col min="5" max="5" width="3.875" style="3" customWidth="1"/>
    <col min="6" max="6" width="1.625" style="3" customWidth="1"/>
    <col min="7" max="7" width="3.875" style="3" customWidth="1"/>
    <col min="8" max="8" width="1.625" style="3" customWidth="1"/>
    <col min="9" max="9" width="3.875" style="3" customWidth="1"/>
    <col min="10" max="10" width="1.625" style="3" customWidth="1"/>
    <col min="11" max="11" width="3.875" style="3" customWidth="1"/>
    <col min="12" max="12" width="1.625" style="3" customWidth="1"/>
    <col min="13" max="13" width="3.875" style="3" customWidth="1"/>
    <col min="14" max="14" width="1.625" style="3" customWidth="1"/>
    <col min="15" max="15" width="3.875" style="3" customWidth="1"/>
    <col min="16" max="16" width="1.625" style="3" customWidth="1"/>
    <col min="17" max="17" width="3.875" style="3" customWidth="1"/>
    <col min="18" max="18" width="1.625" style="3" customWidth="1"/>
    <col min="19" max="24" width="4.625" style="3" customWidth="1"/>
    <col min="25" max="25" width="5.625" style="3" customWidth="1"/>
    <col min="26" max="27" width="4.625" style="3" customWidth="1"/>
    <col min="28" max="28" width="4.625" style="34" customWidth="1"/>
    <col min="29" max="29" width="4.625" style="3" customWidth="1"/>
    <col min="30" max="30" width="6.625" style="35" hidden="1" customWidth="1"/>
    <col min="31" max="31" width="4.625" style="3" customWidth="1"/>
    <col min="32" max="16384" width="11" style="3"/>
  </cols>
  <sheetData>
    <row r="1" spans="1:41" ht="15.75" x14ac:dyDescent="0.2">
      <c r="A1" s="349" t="s">
        <v>34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1"/>
      <c r="AF1"/>
      <c r="AG1"/>
      <c r="AH1"/>
      <c r="AI1"/>
      <c r="AJ1"/>
      <c r="AK1"/>
      <c r="AL1"/>
      <c r="AM1"/>
      <c r="AN1"/>
      <c r="AO1"/>
    </row>
    <row r="2" spans="1:41" ht="26.25" x14ac:dyDescent="0.2">
      <c r="A2" s="352" t="s">
        <v>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4"/>
      <c r="AF2"/>
      <c r="AG2"/>
      <c r="AH2"/>
      <c r="AI2"/>
      <c r="AJ2"/>
      <c r="AK2"/>
      <c r="AL2"/>
      <c r="AM2"/>
      <c r="AN2"/>
      <c r="AO2"/>
    </row>
    <row r="3" spans="1:41" ht="15.75" x14ac:dyDescent="0.2">
      <c r="A3" s="355" t="s">
        <v>23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7"/>
      <c r="AF3"/>
      <c r="AG3"/>
      <c r="AH3"/>
      <c r="AI3"/>
      <c r="AJ3"/>
      <c r="AK3"/>
      <c r="AL3"/>
      <c r="AM3"/>
      <c r="AN3"/>
      <c r="AO3"/>
    </row>
    <row r="4" spans="1:41" x14ac:dyDescent="0.2">
      <c r="A4" s="37"/>
      <c r="AB4" s="3"/>
      <c r="AD4" s="3"/>
    </row>
    <row r="5" spans="1:41" s="2" customFormat="1" ht="24.95" customHeight="1" x14ac:dyDescent="0.2">
      <c r="A5" s="345" t="s">
        <v>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</row>
    <row r="6" spans="1:41" s="1" customFormat="1" ht="24.95" customHeight="1" x14ac:dyDescent="0.2">
      <c r="A6" s="4" t="s">
        <v>1</v>
      </c>
      <c r="B6" s="4" t="s">
        <v>14</v>
      </c>
      <c r="C6" s="346">
        <v>1</v>
      </c>
      <c r="D6" s="346"/>
      <c r="E6" s="346"/>
      <c r="F6" s="346"/>
      <c r="G6" s="347">
        <v>2</v>
      </c>
      <c r="H6" s="346"/>
      <c r="I6" s="346"/>
      <c r="J6" s="348"/>
      <c r="K6" s="346">
        <v>3</v>
      </c>
      <c r="L6" s="346"/>
      <c r="M6" s="346"/>
      <c r="N6" s="346"/>
      <c r="O6" s="347">
        <v>4</v>
      </c>
      <c r="P6" s="346"/>
      <c r="Q6" s="346"/>
      <c r="R6" s="348"/>
      <c r="S6" s="58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  <c r="Y6" s="4" t="s">
        <v>8</v>
      </c>
      <c r="Z6" s="4" t="s">
        <v>9</v>
      </c>
      <c r="AA6" s="4" t="s">
        <v>10</v>
      </c>
      <c r="AB6" s="6" t="s">
        <v>11</v>
      </c>
      <c r="AC6" s="4" t="s">
        <v>12</v>
      </c>
      <c r="AD6" s="4" t="s">
        <v>13</v>
      </c>
      <c r="AE6" s="4" t="s">
        <v>13</v>
      </c>
    </row>
    <row r="7" spans="1:41" ht="5.0999999999999996" customHeight="1" x14ac:dyDescent="0.2">
      <c r="A7" s="342">
        <v>1</v>
      </c>
      <c r="B7" s="38"/>
      <c r="C7" s="7"/>
      <c r="D7" s="7"/>
      <c r="E7" s="7"/>
      <c r="F7" s="7"/>
      <c r="G7" s="8">
        <f>IF(G8&gt;I8,1,0)</f>
        <v>0</v>
      </c>
      <c r="H7" s="9">
        <f>IF(AND(G8=I8,G8&lt;&gt;"",I8&lt;&gt;""),1,0)</f>
        <v>0</v>
      </c>
      <c r="I7" s="9">
        <f>IF(G8&lt;I8,1,0)</f>
        <v>0</v>
      </c>
      <c r="J7" s="10">
        <f>IF(H8="D",IF(G8=0,1,0),0)</f>
        <v>0</v>
      </c>
      <c r="K7" s="9">
        <f>IF(K8&gt;M8,1,0)</f>
        <v>0</v>
      </c>
      <c r="L7" s="9">
        <f>IF(AND(K8=M8,K8&lt;&gt;"",M8&lt;&gt;""),1,0)</f>
        <v>0</v>
      </c>
      <c r="M7" s="9">
        <f>IF(K8&lt;M8,1,0)</f>
        <v>0</v>
      </c>
      <c r="N7" s="9">
        <f>IF(L8="D",IF(K8=0,1,0),0)</f>
        <v>0</v>
      </c>
      <c r="O7" s="8">
        <f>IF(O8&gt;Q8,1,0)</f>
        <v>0</v>
      </c>
      <c r="P7" s="9">
        <f>IF(AND(O8=Q8,O8&lt;&gt;"",Q8&lt;&gt;""),1,0)</f>
        <v>0</v>
      </c>
      <c r="Q7" s="9">
        <f>IF(O8&lt;Q8,1,0)</f>
        <v>0</v>
      </c>
      <c r="R7" s="10">
        <f>IF(P8="D",IF(O8=0,1,0),0)</f>
        <v>0</v>
      </c>
      <c r="S7" s="336">
        <f>T7+U7+V7+W7</f>
        <v>0</v>
      </c>
      <c r="T7" s="338">
        <f>C7+G7+K7+O7</f>
        <v>0</v>
      </c>
      <c r="U7" s="340">
        <f>D7+H7+L7+P7</f>
        <v>0</v>
      </c>
      <c r="V7" s="338">
        <f>IF(F7&lt;&gt;1,E7,0)+IF(J7&lt;&gt;1,I7,0)+IF(N7&lt;&gt;1,M7,0)+IF(R7&lt;&gt;1,Q7,0)</f>
        <v>0</v>
      </c>
      <c r="W7" s="322">
        <f>F7+J7+N7+R7</f>
        <v>0</v>
      </c>
      <c r="X7" s="324">
        <f>S7*3</f>
        <v>0</v>
      </c>
      <c r="Y7" s="326" t="e">
        <f>AC7/X7</f>
        <v>#DIV/0!</v>
      </c>
      <c r="Z7" s="328">
        <f>SUM(C8,G8,K8,O8)</f>
        <v>0</v>
      </c>
      <c r="AA7" s="328">
        <f>SUM(E8,F8,I8,J8,M8,N8,Q8,R8)</f>
        <v>0</v>
      </c>
      <c r="AB7" s="343">
        <f>Z7-AA7</f>
        <v>0</v>
      </c>
      <c r="AC7" s="330">
        <f>T7*3+U7*2+V7*1</f>
        <v>0</v>
      </c>
      <c r="AD7" s="332">
        <f>(Z7)+(AB7*100)+(AC7*10000)</f>
        <v>0</v>
      </c>
      <c r="AE7" s="317">
        <f>RANK(AD7,AD7:AD14,0)</f>
        <v>1</v>
      </c>
    </row>
    <row r="8" spans="1:41" ht="24.95" customHeight="1" x14ac:dyDescent="0.2">
      <c r="A8" s="342"/>
      <c r="B8" s="39" t="s">
        <v>55</v>
      </c>
      <c r="C8" s="7"/>
      <c r="D8" s="7"/>
      <c r="E8" s="7"/>
      <c r="F8" s="42"/>
      <c r="G8" s="11" t="str">
        <f>IF(AND(E10&lt;&gt;""),E10,"")</f>
        <v/>
      </c>
      <c r="H8" s="12" t="str">
        <f>IF(AND(D10&lt;&gt;""),D10,"")</f>
        <v/>
      </c>
      <c r="I8" s="13" t="str">
        <f>IF(AND(C10&lt;&gt;""),C10,"")</f>
        <v/>
      </c>
      <c r="J8" s="31"/>
      <c r="K8" s="13" t="str">
        <f>IF(AND(E12&lt;&gt;""),E12,"")</f>
        <v/>
      </c>
      <c r="L8" s="12" t="str">
        <f>IF(AND(D12&lt;&gt;""),D12,"")</f>
        <v/>
      </c>
      <c r="M8" s="13" t="str">
        <f>IF(AND(C12&lt;&gt;""),C12,"")</f>
        <v/>
      </c>
      <c r="N8" s="62"/>
      <c r="O8" s="11" t="str">
        <f>IF(AND(E14&lt;&gt;""),E14,"")</f>
        <v/>
      </c>
      <c r="P8" s="12" t="str">
        <f>IF(AND(D14&lt;&gt;""),D14,"")</f>
        <v/>
      </c>
      <c r="Q8" s="13" t="str">
        <f>IF(AND(C14&lt;&gt;""),C14,"")</f>
        <v/>
      </c>
      <c r="R8" s="31"/>
      <c r="S8" s="337"/>
      <c r="T8" s="339"/>
      <c r="U8" s="341"/>
      <c r="V8" s="339"/>
      <c r="W8" s="323"/>
      <c r="X8" s="325"/>
      <c r="Y8" s="327"/>
      <c r="Z8" s="329"/>
      <c r="AA8" s="329"/>
      <c r="AB8" s="344"/>
      <c r="AC8" s="331"/>
      <c r="AD8" s="333"/>
      <c r="AE8" s="318"/>
    </row>
    <row r="9" spans="1:41" ht="5.0999999999999996" customHeight="1" x14ac:dyDescent="0.2">
      <c r="A9" s="334">
        <v>2</v>
      </c>
      <c r="B9" s="40"/>
      <c r="C9" s="14">
        <f>IF(C10&gt;E10,1,0)</f>
        <v>0</v>
      </c>
      <c r="D9" s="14">
        <f>IF(AND(C10=E10,C10&lt;&gt;"",E10&lt;&gt;""),1,0)</f>
        <v>0</v>
      </c>
      <c r="E9" s="14">
        <f>IF(C10&lt;E10,1,0)</f>
        <v>0</v>
      </c>
      <c r="F9" s="14">
        <f>IF(D10="D",IF(C10=0,1,0),0)</f>
        <v>0</v>
      </c>
      <c r="G9" s="15"/>
      <c r="H9" s="16"/>
      <c r="I9" s="16"/>
      <c r="J9" s="17"/>
      <c r="K9" s="14">
        <f>IF(K10&gt;M10,1,0)</f>
        <v>0</v>
      </c>
      <c r="L9" s="14">
        <f>IF(AND(K10=M10,K10&lt;&gt;"",M10&lt;&gt;""),1,0)</f>
        <v>0</v>
      </c>
      <c r="M9" s="14">
        <f>IF(K10&lt;M10,1,0)</f>
        <v>0</v>
      </c>
      <c r="N9" s="14">
        <f>IF(L10="D",IF(K10=0,1,0),0)</f>
        <v>0</v>
      </c>
      <c r="O9" s="18">
        <f>IF(O10&gt;Q10,1,0)</f>
        <v>0</v>
      </c>
      <c r="P9" s="14">
        <f>IF(AND(O10=Q10,O10&lt;&gt;"",Q10&lt;&gt;""),1,0)</f>
        <v>0</v>
      </c>
      <c r="Q9" s="14">
        <f>IF(O10&lt;Q10,1,0)</f>
        <v>0</v>
      </c>
      <c r="R9" s="19">
        <f>IF(P10="D",IF(O10=0,1,0),0)</f>
        <v>0</v>
      </c>
      <c r="S9" s="336">
        <f>T9+U9+V9+W9</f>
        <v>0</v>
      </c>
      <c r="T9" s="338">
        <f>C9+G9+K9+O9</f>
        <v>0</v>
      </c>
      <c r="U9" s="340">
        <f>D9+H9+L9+P9</f>
        <v>0</v>
      </c>
      <c r="V9" s="338">
        <f>IF(F9&lt;&gt;1,E9,0)+IF(J9&lt;&gt;1,I9,0)+IF(N9&lt;&gt;1,M9,0)+IF(R9&lt;&gt;1,Q9,0)</f>
        <v>0</v>
      </c>
      <c r="W9" s="322">
        <f>F9+J9+N9+R9</f>
        <v>0</v>
      </c>
      <c r="X9" s="324">
        <f>S9*3</f>
        <v>0</v>
      </c>
      <c r="Y9" s="326" t="e">
        <f>AC9/X9</f>
        <v>#DIV/0!</v>
      </c>
      <c r="Z9" s="328">
        <f>SUM(C10,G10,K10,O10)</f>
        <v>0</v>
      </c>
      <c r="AA9" s="328">
        <f t="shared" ref="AA9" si="0">SUM(E10,F10,I10,J10,M10,N10,Q10,R10)</f>
        <v>0</v>
      </c>
      <c r="AB9" s="343">
        <f>Z9-AA9</f>
        <v>0</v>
      </c>
      <c r="AC9" s="330">
        <f>T9*3+U9*2+V9*1</f>
        <v>0</v>
      </c>
      <c r="AD9" s="332">
        <f t="shared" ref="AD9" si="1">(Z9)+(AB9*100)+(AC9*10000)</f>
        <v>0</v>
      </c>
      <c r="AE9" s="317">
        <f>RANK(AD9,AD7:AD14,0)</f>
        <v>1</v>
      </c>
    </row>
    <row r="10" spans="1:41" ht="24.95" customHeight="1" x14ac:dyDescent="0.2">
      <c r="A10" s="335"/>
      <c r="B10" s="41" t="s">
        <v>41</v>
      </c>
      <c r="C10" s="20" t="str">
        <f>IF(AND(S18&lt;&gt;""),S18,"")</f>
        <v/>
      </c>
      <c r="D10" s="21"/>
      <c r="E10" s="20" t="str">
        <f>IF(AND(U18&lt;&gt;""),U18,"")</f>
        <v/>
      </c>
      <c r="F10" s="22"/>
      <c r="G10" s="23"/>
      <c r="H10" s="24"/>
      <c r="I10" s="24"/>
      <c r="J10" s="43"/>
      <c r="K10" s="25" t="str">
        <f>IF(AND(I12&lt;&gt;""),I12,"")</f>
        <v/>
      </c>
      <c r="L10" s="26" t="str">
        <f>IF(AND(H12&lt;&gt;""),H12,"")</f>
        <v/>
      </c>
      <c r="M10" s="25" t="str">
        <f>IF(AND(G12&lt;&gt;""),G12,"")</f>
        <v/>
      </c>
      <c r="N10" s="22"/>
      <c r="O10" s="27" t="str">
        <f>IF(AND(I14&lt;&gt;""),I14,"")</f>
        <v/>
      </c>
      <c r="P10" s="26" t="str">
        <f>IF(AND(H14&lt;&gt;""),H14,"")</f>
        <v/>
      </c>
      <c r="Q10" s="25" t="str">
        <f>IF(AND(G14&lt;&gt;""),G14,"")</f>
        <v/>
      </c>
      <c r="R10" s="33"/>
      <c r="S10" s="337"/>
      <c r="T10" s="339"/>
      <c r="U10" s="341"/>
      <c r="V10" s="339"/>
      <c r="W10" s="323"/>
      <c r="X10" s="325"/>
      <c r="Y10" s="327"/>
      <c r="Z10" s="329"/>
      <c r="AA10" s="329"/>
      <c r="AB10" s="344"/>
      <c r="AC10" s="331"/>
      <c r="AD10" s="333"/>
      <c r="AE10" s="318"/>
    </row>
    <row r="11" spans="1:41" ht="5.0999999999999996" customHeight="1" x14ac:dyDescent="0.2">
      <c r="A11" s="342">
        <v>3</v>
      </c>
      <c r="B11" s="38"/>
      <c r="C11" s="9">
        <f>IF(C12&gt;E12,1,0)</f>
        <v>0</v>
      </c>
      <c r="D11" s="9">
        <f>IF(AND(C12=E12,C12&lt;&gt;"",E12&lt;&gt;""),1,0)</f>
        <v>0</v>
      </c>
      <c r="E11" s="9">
        <f>IF(C12&lt;E12,1,0)</f>
        <v>0</v>
      </c>
      <c r="F11" s="14">
        <f>IF(D12="D",IF(C12=0,1,0),0)</f>
        <v>0</v>
      </c>
      <c r="G11" s="8">
        <f>IF(G12&gt;I12,1,0)</f>
        <v>0</v>
      </c>
      <c r="H11" s="9">
        <f>IF(AND(G12=I12,G12&lt;&gt;"",I12&lt;&gt;""),1,0)</f>
        <v>0</v>
      </c>
      <c r="I11" s="9">
        <f>IF(G12&lt;I12,1,0)</f>
        <v>0</v>
      </c>
      <c r="J11" s="10">
        <f>IF(H12="D",IF(G12=0,1,0),0)</f>
        <v>0</v>
      </c>
      <c r="K11" s="7"/>
      <c r="L11" s="7"/>
      <c r="M11" s="7"/>
      <c r="N11" s="7"/>
      <c r="O11" s="8">
        <f>IF(O12&gt;Q12,1,0)</f>
        <v>0</v>
      </c>
      <c r="P11" s="9">
        <f>IF(AND(O12=Q12,O12&lt;&gt;"",Q12&lt;&gt;""),1,0)</f>
        <v>0</v>
      </c>
      <c r="Q11" s="9">
        <f>IF(O12&lt;Q12,1,0)</f>
        <v>0</v>
      </c>
      <c r="R11" s="10">
        <f>IF(P12="D",IF(O12=0,1,0),0)</f>
        <v>0</v>
      </c>
      <c r="S11" s="336">
        <f>T11+U11+V11+W11</f>
        <v>0</v>
      </c>
      <c r="T11" s="338">
        <f>C11+G11+K11+O11</f>
        <v>0</v>
      </c>
      <c r="U11" s="340">
        <f>D11+H11+L11+P11</f>
        <v>0</v>
      </c>
      <c r="V11" s="338">
        <f>IF(F11&lt;&gt;1,E11,0)+IF(J11&lt;&gt;1,I11,0)+IF(N11&lt;&gt;1,M11,0)+IF(R11&lt;&gt;1,Q11,0)</f>
        <v>0</v>
      </c>
      <c r="W11" s="322">
        <f>F11+J11+N11+R11</f>
        <v>0</v>
      </c>
      <c r="X11" s="324">
        <f>S11*3</f>
        <v>0</v>
      </c>
      <c r="Y11" s="326" t="e">
        <f>AC11/X11</f>
        <v>#DIV/0!</v>
      </c>
      <c r="Z11" s="328">
        <f>SUM(C12,G12,K12,O12)</f>
        <v>0</v>
      </c>
      <c r="AA11" s="328">
        <f t="shared" ref="AA11" si="2">SUM(E12,F12,I12,J12,M12,N12,Q12,R12)</f>
        <v>0</v>
      </c>
      <c r="AB11" s="343">
        <f>Z11-AA11</f>
        <v>0</v>
      </c>
      <c r="AC11" s="330">
        <f>T11*3+U11*2+V11*1</f>
        <v>0</v>
      </c>
      <c r="AD11" s="332">
        <f t="shared" ref="AD11" si="3">(Z11)+(AB11*100)+(AC11*10000)</f>
        <v>0</v>
      </c>
      <c r="AE11" s="317">
        <f>RANK(AD11,AD7:AD14,0)</f>
        <v>1</v>
      </c>
    </row>
    <row r="12" spans="1:41" ht="24.95" customHeight="1" x14ac:dyDescent="0.2">
      <c r="A12" s="342"/>
      <c r="B12" s="39" t="s">
        <v>56</v>
      </c>
      <c r="C12" s="28" t="str">
        <f>IF(AND(U22&lt;&gt;""),U22,"")</f>
        <v/>
      </c>
      <c r="D12" s="29"/>
      <c r="E12" s="28" t="str">
        <f>IF(AND(S22&lt;&gt;""),S22,"")</f>
        <v/>
      </c>
      <c r="F12" s="22"/>
      <c r="G12" s="30" t="str">
        <f>IF(AND(U25&lt;&gt;""),U25,"")</f>
        <v/>
      </c>
      <c r="H12" s="29"/>
      <c r="I12" s="28" t="str">
        <f>IF(AND(S25&lt;&gt;""),S25,"")</f>
        <v/>
      </c>
      <c r="J12" s="31"/>
      <c r="K12" s="7"/>
      <c r="L12" s="7"/>
      <c r="M12" s="7"/>
      <c r="N12" s="42"/>
      <c r="O12" s="11" t="str">
        <f>IF(AND(M14&lt;&gt;""),M14,"")</f>
        <v/>
      </c>
      <c r="P12" s="12" t="str">
        <f>IF(AND(L14&lt;&gt;""),L14,"")</f>
        <v/>
      </c>
      <c r="Q12" s="13" t="str">
        <f>IF(AND(K14&lt;&gt;""),K14,"")</f>
        <v/>
      </c>
      <c r="R12" s="31"/>
      <c r="S12" s="337"/>
      <c r="T12" s="339"/>
      <c r="U12" s="341"/>
      <c r="V12" s="339"/>
      <c r="W12" s="323"/>
      <c r="X12" s="325"/>
      <c r="Y12" s="327"/>
      <c r="Z12" s="329"/>
      <c r="AA12" s="329"/>
      <c r="AB12" s="344"/>
      <c r="AC12" s="331"/>
      <c r="AD12" s="333"/>
      <c r="AE12" s="318"/>
    </row>
    <row r="13" spans="1:41" ht="5.0999999999999996" customHeight="1" x14ac:dyDescent="0.2">
      <c r="A13" s="334">
        <v>4</v>
      </c>
      <c r="B13" s="40"/>
      <c r="C13" s="14">
        <f>IF(C14&gt;E14,1,0)</f>
        <v>0</v>
      </c>
      <c r="D13" s="14">
        <f>IF(AND(C14=E14,C14&lt;&gt;"",E14&lt;&gt;""),1,0)</f>
        <v>0</v>
      </c>
      <c r="E13" s="14">
        <f>IF(C14&lt;E14,1,0)</f>
        <v>0</v>
      </c>
      <c r="F13" s="14">
        <f>IF(D14="D",IF(C14=0,1,0),0)</f>
        <v>0</v>
      </c>
      <c r="G13" s="18">
        <f>IF(G14&gt;I14,1,0)</f>
        <v>0</v>
      </c>
      <c r="H13" s="14">
        <f>IF(AND(G14=I14,G14&lt;&gt;"",I14&lt;&gt;""),1,0)</f>
        <v>0</v>
      </c>
      <c r="I13" s="14">
        <f>IF(G14&lt;I14,1,0)</f>
        <v>0</v>
      </c>
      <c r="J13" s="19">
        <f>IF(H14="D",IF(G14=0,1,0),0)</f>
        <v>0</v>
      </c>
      <c r="K13" s="14">
        <f>IF(K14&gt;M14,1,0)</f>
        <v>0</v>
      </c>
      <c r="L13" s="14">
        <f>IF(AND(K14=M14,K14&lt;&gt;"",M14&lt;&gt;""),1,0)</f>
        <v>0</v>
      </c>
      <c r="M13" s="14">
        <f>IF(K14&lt;M14,1,0)</f>
        <v>0</v>
      </c>
      <c r="N13" s="14">
        <f>IF(L14="D",IF(K14=0,1,0),0)</f>
        <v>0</v>
      </c>
      <c r="O13" s="15"/>
      <c r="P13" s="16"/>
      <c r="Q13" s="16"/>
      <c r="R13" s="17"/>
      <c r="S13" s="336">
        <f>T13+U13+V13+W13</f>
        <v>0</v>
      </c>
      <c r="T13" s="338">
        <f>C13+G13+K13+O13</f>
        <v>0</v>
      </c>
      <c r="U13" s="340">
        <f>D13+H13+L13+P13</f>
        <v>0</v>
      </c>
      <c r="V13" s="338">
        <f>IF(F13&lt;&gt;1,E13,0)+IF(J13&lt;&gt;1,I13,0)+IF(N13&lt;&gt;1,M13,0)+IF(R13&lt;&gt;1,Q13,0)</f>
        <v>0</v>
      </c>
      <c r="W13" s="322">
        <f>F13+J13+N13+R13</f>
        <v>0</v>
      </c>
      <c r="X13" s="324">
        <f>S13*3</f>
        <v>0</v>
      </c>
      <c r="Y13" s="326" t="e">
        <f>AC13/X13</f>
        <v>#DIV/0!</v>
      </c>
      <c r="Z13" s="328">
        <f>SUM(C14,G14,K14,O14)</f>
        <v>0</v>
      </c>
      <c r="AA13" s="328">
        <f t="shared" ref="AA13" si="4">SUM(E14,F14,I14,J14,M14,N14,Q14,R14)</f>
        <v>0</v>
      </c>
      <c r="AB13" s="343">
        <f>Z13-AA13</f>
        <v>0</v>
      </c>
      <c r="AC13" s="330">
        <f>T13*3+U13*2+V13*1</f>
        <v>0</v>
      </c>
      <c r="AD13" s="332">
        <f t="shared" ref="AD13" si="5">(Z13)+(AB13*100)+(AC13*10000)</f>
        <v>0</v>
      </c>
      <c r="AE13" s="317">
        <f>RANK(AD13,AD7:AD14,0)</f>
        <v>1</v>
      </c>
    </row>
    <row r="14" spans="1:41" ht="24.95" customHeight="1" x14ac:dyDescent="0.2">
      <c r="A14" s="335"/>
      <c r="B14" s="41" t="s">
        <v>57</v>
      </c>
      <c r="C14" s="20" t="str">
        <f>IF(AND(S24&lt;&gt;""),S24,"")</f>
        <v/>
      </c>
      <c r="D14" s="21"/>
      <c r="E14" s="20" t="str">
        <f>IF(AND(U24&lt;&gt;""),U24,"")</f>
        <v/>
      </c>
      <c r="F14" s="22"/>
      <c r="G14" s="32" t="str">
        <f>IF(AND(S21&lt;&gt;""),S21,"")</f>
        <v/>
      </c>
      <c r="H14" s="21"/>
      <c r="I14" s="20" t="str">
        <f>IF(AND(U21&lt;&gt;""),U21,"")</f>
        <v/>
      </c>
      <c r="J14" s="33"/>
      <c r="K14" s="20" t="str">
        <f>IF(AND(U19&lt;&gt;""),U19,"")</f>
        <v/>
      </c>
      <c r="L14" s="21"/>
      <c r="M14" s="20" t="str">
        <f>IF(AND(S19&lt;&gt;""),S19,"")</f>
        <v/>
      </c>
      <c r="N14" s="22"/>
      <c r="O14" s="23"/>
      <c r="P14" s="24"/>
      <c r="Q14" s="24"/>
      <c r="R14" s="43"/>
      <c r="S14" s="337"/>
      <c r="T14" s="339"/>
      <c r="U14" s="341"/>
      <c r="V14" s="339"/>
      <c r="W14" s="323"/>
      <c r="X14" s="325"/>
      <c r="Y14" s="327"/>
      <c r="Z14" s="329"/>
      <c r="AA14" s="329"/>
      <c r="AB14" s="344"/>
      <c r="AC14" s="331"/>
      <c r="AD14" s="333"/>
      <c r="AE14" s="318"/>
    </row>
    <row r="16" spans="1:41" ht="12.75" x14ac:dyDescent="0.2">
      <c r="A16" s="44" t="s">
        <v>15</v>
      </c>
      <c r="B16" s="66" t="s">
        <v>16</v>
      </c>
      <c r="C16" s="320" t="s">
        <v>17</v>
      </c>
      <c r="D16" s="243"/>
      <c r="E16" s="320" t="s">
        <v>18</v>
      </c>
      <c r="F16" s="243"/>
      <c r="G16" s="243"/>
      <c r="H16" s="243"/>
      <c r="I16" s="243"/>
      <c r="J16" s="319"/>
      <c r="K16" s="319"/>
      <c r="L16" s="319"/>
      <c r="M16" s="319"/>
      <c r="N16" s="319"/>
      <c r="O16" s="319"/>
      <c r="P16" s="319"/>
      <c r="Q16" s="319"/>
      <c r="R16" s="319"/>
      <c r="S16" s="320" t="s">
        <v>19</v>
      </c>
      <c r="T16" s="320"/>
      <c r="U16" s="320"/>
      <c r="V16" s="320"/>
      <c r="W16" s="320"/>
      <c r="X16" s="320"/>
      <c r="Y16" s="320"/>
      <c r="Z16" s="321"/>
    </row>
    <row r="17" spans="1:31" ht="12.75" x14ac:dyDescent="0.2">
      <c r="A17" s="45"/>
      <c r="B17" s="45"/>
      <c r="C17" s="49"/>
      <c r="D17" s="55"/>
      <c r="E17" s="55"/>
      <c r="F17" s="49"/>
      <c r="G17" s="55"/>
      <c r="H17" s="55"/>
      <c r="I17" s="55"/>
      <c r="J17" s="45"/>
      <c r="R17" s="45"/>
      <c r="S17" s="51"/>
      <c r="T17" s="51"/>
      <c r="U17" s="51"/>
      <c r="V17" s="45"/>
    </row>
    <row r="18" spans="1:31" ht="12.75" x14ac:dyDescent="0.2">
      <c r="A18" s="46">
        <v>1</v>
      </c>
      <c r="B18" s="67" t="s">
        <v>30</v>
      </c>
      <c r="C18" s="312"/>
      <c r="D18" s="313"/>
      <c r="E18" s="314" t="s">
        <v>35</v>
      </c>
      <c r="F18" s="313"/>
      <c r="G18" s="313"/>
      <c r="H18" s="313"/>
      <c r="I18" s="313"/>
      <c r="J18" s="308" t="str">
        <f>B10</f>
        <v>TEC-PUEBLA</v>
      </c>
      <c r="K18" s="308"/>
      <c r="L18" s="308"/>
      <c r="M18" s="308"/>
      <c r="N18" s="308"/>
      <c r="O18" s="308"/>
      <c r="P18" s="308"/>
      <c r="Q18" s="308"/>
      <c r="R18" s="308"/>
      <c r="S18" s="60"/>
      <c r="T18" s="56" t="s">
        <v>20</v>
      </c>
      <c r="U18" s="60"/>
      <c r="V18" s="308" t="str">
        <f>B8</f>
        <v>TEC-CCM</v>
      </c>
      <c r="W18" s="308"/>
      <c r="X18" s="308"/>
      <c r="Y18" s="308"/>
      <c r="Z18" s="311"/>
    </row>
    <row r="19" spans="1:31" ht="12.75" x14ac:dyDescent="0.2">
      <c r="A19" s="46">
        <v>1</v>
      </c>
      <c r="B19" s="61" t="s">
        <v>30</v>
      </c>
      <c r="C19" s="315"/>
      <c r="D19" s="233"/>
      <c r="E19" s="316" t="s">
        <v>36</v>
      </c>
      <c r="F19" s="233"/>
      <c r="G19" s="233"/>
      <c r="H19" s="233"/>
      <c r="I19" s="233"/>
      <c r="J19" s="309" t="str">
        <f>B12</f>
        <v>UMM</v>
      </c>
      <c r="K19" s="309"/>
      <c r="L19" s="309"/>
      <c r="M19" s="309"/>
      <c r="N19" s="309"/>
      <c r="O19" s="309"/>
      <c r="P19" s="309"/>
      <c r="Q19" s="309"/>
      <c r="R19" s="309"/>
      <c r="S19" s="59"/>
      <c r="T19" s="57" t="s">
        <v>20</v>
      </c>
      <c r="U19" s="59"/>
      <c r="V19" s="309" t="str">
        <f>B14</f>
        <v>UNIVA</v>
      </c>
      <c r="W19" s="309"/>
      <c r="X19" s="309"/>
      <c r="Y19" s="309"/>
      <c r="Z19" s="310"/>
    </row>
    <row r="20" spans="1:31" ht="12.75" x14ac:dyDescent="0.2">
      <c r="A20" s="47"/>
      <c r="B20" s="47"/>
      <c r="C20" s="49"/>
      <c r="D20" s="55"/>
      <c r="E20" s="55"/>
      <c r="F20" s="49"/>
      <c r="G20" s="55"/>
      <c r="H20" s="47"/>
      <c r="I20" s="55"/>
      <c r="J20" s="54"/>
      <c r="K20" s="55"/>
      <c r="L20" s="55"/>
      <c r="M20" s="55"/>
      <c r="N20" s="55"/>
      <c r="O20" s="55"/>
      <c r="P20" s="55"/>
      <c r="Q20" s="55"/>
      <c r="R20" s="55"/>
      <c r="S20" s="54"/>
      <c r="T20" s="54"/>
      <c r="U20" s="54"/>
      <c r="V20" s="54"/>
      <c r="W20" s="55"/>
      <c r="X20" s="55"/>
      <c r="Y20" s="55"/>
      <c r="Z20" s="55"/>
    </row>
    <row r="21" spans="1:31" ht="12.75" x14ac:dyDescent="0.2">
      <c r="A21" s="46">
        <v>2</v>
      </c>
      <c r="B21" s="67" t="s">
        <v>31</v>
      </c>
      <c r="C21" s="312"/>
      <c r="D21" s="313"/>
      <c r="E21" s="314" t="s">
        <v>35</v>
      </c>
      <c r="F21" s="313"/>
      <c r="G21" s="313"/>
      <c r="H21" s="313"/>
      <c r="I21" s="313"/>
      <c r="J21" s="308" t="str">
        <f>B14</f>
        <v>UNIVA</v>
      </c>
      <c r="K21" s="308"/>
      <c r="L21" s="308"/>
      <c r="M21" s="308"/>
      <c r="N21" s="308"/>
      <c r="O21" s="308"/>
      <c r="P21" s="308"/>
      <c r="Q21" s="308"/>
      <c r="R21" s="308"/>
      <c r="S21" s="60"/>
      <c r="T21" s="56" t="s">
        <v>20</v>
      </c>
      <c r="U21" s="60"/>
      <c r="V21" s="308" t="str">
        <f>B8</f>
        <v>TEC-CCM</v>
      </c>
      <c r="W21" s="308"/>
      <c r="X21" s="308"/>
      <c r="Y21" s="308"/>
      <c r="Z21" s="311"/>
    </row>
    <row r="22" spans="1:31" ht="12.75" x14ac:dyDescent="0.2">
      <c r="A22" s="46">
        <v>2</v>
      </c>
      <c r="B22" s="61" t="s">
        <v>31</v>
      </c>
      <c r="C22" s="315"/>
      <c r="D22" s="233"/>
      <c r="E22" s="316" t="s">
        <v>36</v>
      </c>
      <c r="F22" s="233"/>
      <c r="G22" s="233"/>
      <c r="H22" s="233"/>
      <c r="I22" s="233"/>
      <c r="J22" s="309" t="str">
        <f>B10</f>
        <v>TEC-PUEBLA</v>
      </c>
      <c r="K22" s="309"/>
      <c r="L22" s="309"/>
      <c r="M22" s="309"/>
      <c r="N22" s="309"/>
      <c r="O22" s="309"/>
      <c r="P22" s="309"/>
      <c r="Q22" s="309"/>
      <c r="R22" s="309"/>
      <c r="S22" s="59"/>
      <c r="T22" s="57" t="s">
        <v>20</v>
      </c>
      <c r="U22" s="59"/>
      <c r="V22" s="309" t="str">
        <f>B12</f>
        <v>UMM</v>
      </c>
      <c r="W22" s="309"/>
      <c r="X22" s="309"/>
      <c r="Y22" s="309"/>
      <c r="Z22" s="310"/>
    </row>
    <row r="23" spans="1:31" ht="12.75" x14ac:dyDescent="0.2">
      <c r="A23" s="47"/>
      <c r="B23" s="47"/>
      <c r="C23" s="49"/>
      <c r="D23" s="55"/>
      <c r="E23" s="55"/>
      <c r="F23" s="49"/>
      <c r="G23" s="55"/>
      <c r="H23" s="47"/>
      <c r="I23" s="55"/>
      <c r="J23" s="54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4"/>
      <c r="V23" s="54"/>
      <c r="W23" s="55"/>
      <c r="X23" s="55"/>
      <c r="Y23" s="55"/>
      <c r="Z23" s="55"/>
    </row>
    <row r="24" spans="1:31" ht="12.75" x14ac:dyDescent="0.2">
      <c r="A24" s="46">
        <v>3</v>
      </c>
      <c r="B24" s="67" t="s">
        <v>32</v>
      </c>
      <c r="C24" s="312"/>
      <c r="D24" s="313"/>
      <c r="E24" s="314" t="s">
        <v>35</v>
      </c>
      <c r="F24" s="313"/>
      <c r="G24" s="313"/>
      <c r="H24" s="313"/>
      <c r="I24" s="313"/>
      <c r="J24" s="308" t="str">
        <f>B12</f>
        <v>UMM</v>
      </c>
      <c r="K24" s="308"/>
      <c r="L24" s="308"/>
      <c r="M24" s="308"/>
      <c r="N24" s="308"/>
      <c r="O24" s="308"/>
      <c r="P24" s="308"/>
      <c r="Q24" s="308"/>
      <c r="R24" s="308"/>
      <c r="S24" s="60"/>
      <c r="T24" s="56" t="s">
        <v>20</v>
      </c>
      <c r="U24" s="60"/>
      <c r="V24" s="308" t="str">
        <f>B8</f>
        <v>TEC-CCM</v>
      </c>
      <c r="W24" s="308"/>
      <c r="X24" s="308"/>
      <c r="Y24" s="308"/>
      <c r="Z24" s="311"/>
    </row>
    <row r="25" spans="1:31" ht="12.75" x14ac:dyDescent="0.2">
      <c r="A25" s="46">
        <v>3</v>
      </c>
      <c r="B25" s="61" t="s">
        <v>32</v>
      </c>
      <c r="C25" s="315"/>
      <c r="D25" s="233"/>
      <c r="E25" s="316" t="s">
        <v>36</v>
      </c>
      <c r="F25" s="233"/>
      <c r="G25" s="233"/>
      <c r="H25" s="233"/>
      <c r="I25" s="233"/>
      <c r="J25" s="309" t="str">
        <f>B10</f>
        <v>TEC-PUEBLA</v>
      </c>
      <c r="K25" s="309"/>
      <c r="L25" s="309"/>
      <c r="M25" s="309"/>
      <c r="N25" s="309"/>
      <c r="O25" s="309"/>
      <c r="P25" s="309"/>
      <c r="Q25" s="309"/>
      <c r="R25" s="309"/>
      <c r="S25" s="59"/>
      <c r="T25" s="57" t="s">
        <v>20</v>
      </c>
      <c r="U25" s="59"/>
      <c r="V25" s="309" t="str">
        <f>B14</f>
        <v>UNIVA</v>
      </c>
      <c r="W25" s="309"/>
      <c r="X25" s="309"/>
      <c r="Y25" s="309"/>
      <c r="Z25" s="310"/>
    </row>
    <row r="27" spans="1:31" s="2" customFormat="1" ht="24.95" customHeight="1" x14ac:dyDescent="0.2">
      <c r="A27" s="345" t="s">
        <v>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</row>
    <row r="28" spans="1:31" s="1" customFormat="1" ht="24.95" customHeight="1" x14ac:dyDescent="0.2">
      <c r="A28" s="4" t="s">
        <v>1</v>
      </c>
      <c r="B28" s="4" t="s">
        <v>14</v>
      </c>
      <c r="C28" s="346">
        <v>1</v>
      </c>
      <c r="D28" s="346"/>
      <c r="E28" s="346"/>
      <c r="F28" s="346"/>
      <c r="G28" s="347">
        <v>2</v>
      </c>
      <c r="H28" s="346"/>
      <c r="I28" s="346"/>
      <c r="J28" s="348"/>
      <c r="K28" s="346">
        <v>3</v>
      </c>
      <c r="L28" s="346"/>
      <c r="M28" s="346"/>
      <c r="N28" s="346"/>
      <c r="O28" s="347">
        <v>4</v>
      </c>
      <c r="P28" s="346"/>
      <c r="Q28" s="346"/>
      <c r="R28" s="348"/>
      <c r="S28" s="69" t="s">
        <v>2</v>
      </c>
      <c r="T28" s="4" t="s">
        <v>3</v>
      </c>
      <c r="U28" s="4" t="s">
        <v>4</v>
      </c>
      <c r="V28" s="4" t="s">
        <v>5</v>
      </c>
      <c r="W28" s="4" t="s">
        <v>6</v>
      </c>
      <c r="X28" s="4" t="s">
        <v>7</v>
      </c>
      <c r="Y28" s="4" t="s">
        <v>8</v>
      </c>
      <c r="Z28" s="4" t="s">
        <v>9</v>
      </c>
      <c r="AA28" s="4" t="s">
        <v>10</v>
      </c>
      <c r="AB28" s="6" t="s">
        <v>11</v>
      </c>
      <c r="AC28" s="4" t="s">
        <v>12</v>
      </c>
      <c r="AD28" s="4" t="s">
        <v>13</v>
      </c>
      <c r="AE28" s="4" t="s">
        <v>13</v>
      </c>
    </row>
    <row r="29" spans="1:31" ht="5.0999999999999996" customHeight="1" x14ac:dyDescent="0.2">
      <c r="A29" s="342">
        <v>1</v>
      </c>
      <c r="B29" s="38"/>
      <c r="C29" s="7"/>
      <c r="D29" s="7"/>
      <c r="E29" s="7"/>
      <c r="F29" s="7"/>
      <c r="G29" s="8">
        <f>IF(G30&gt;I30,1,0)</f>
        <v>0</v>
      </c>
      <c r="H29" s="9">
        <f>IF(AND(G30=I30,G30&lt;&gt;"",I30&lt;&gt;""),1,0)</f>
        <v>0</v>
      </c>
      <c r="I29" s="9">
        <f>IF(G30&lt;I30,1,0)</f>
        <v>0</v>
      </c>
      <c r="J29" s="10">
        <f>IF(H30="D",IF(G30=0,1,0),0)</f>
        <v>0</v>
      </c>
      <c r="K29" s="9">
        <f>IF(K30&gt;M30,1,0)</f>
        <v>0</v>
      </c>
      <c r="L29" s="9">
        <f>IF(AND(K30=M30,K30&lt;&gt;"",M30&lt;&gt;""),1,0)</f>
        <v>0</v>
      </c>
      <c r="M29" s="9">
        <f>IF(K30&lt;M30,1,0)</f>
        <v>0</v>
      </c>
      <c r="N29" s="9">
        <f>IF(L30="D",IF(K30=0,1,0),0)</f>
        <v>0</v>
      </c>
      <c r="O29" s="8">
        <f>IF(O30&gt;Q30,1,0)</f>
        <v>0</v>
      </c>
      <c r="P29" s="9">
        <f>IF(AND(O30=Q30,O30&lt;&gt;"",Q30&lt;&gt;""),1,0)</f>
        <v>0</v>
      </c>
      <c r="Q29" s="9">
        <f>IF(O30&lt;Q30,1,0)</f>
        <v>0</v>
      </c>
      <c r="R29" s="10">
        <f>IF(P30="D",IF(O30=0,1,0),0)</f>
        <v>0</v>
      </c>
      <c r="S29" s="336">
        <f>T29+U29+V29+W29</f>
        <v>0</v>
      </c>
      <c r="T29" s="338">
        <f>C29+G29+K29+O29</f>
        <v>0</v>
      </c>
      <c r="U29" s="340">
        <f>D29+H29+L29+P29</f>
        <v>0</v>
      </c>
      <c r="V29" s="338">
        <f>IF(F29&lt;&gt;1,E29,0)+IF(J29&lt;&gt;1,I29,0)+IF(N29&lt;&gt;1,M29,0)+IF(R29&lt;&gt;1,Q29,0)</f>
        <v>0</v>
      </c>
      <c r="W29" s="322">
        <f>F29+J29+N29+R29</f>
        <v>0</v>
      </c>
      <c r="X29" s="324">
        <f>S29*3</f>
        <v>0</v>
      </c>
      <c r="Y29" s="326" t="e">
        <f>AC29/X29</f>
        <v>#DIV/0!</v>
      </c>
      <c r="Z29" s="328">
        <f>SUM(C30,G30,K30,O30)</f>
        <v>0</v>
      </c>
      <c r="AA29" s="328">
        <f>SUM(E30,F30,I30,J30,M30,N30,Q30,R30)</f>
        <v>0</v>
      </c>
      <c r="AB29" s="343">
        <f>Z29-AA29</f>
        <v>0</v>
      </c>
      <c r="AC29" s="330">
        <f>T29*3+U29*2+V29*1</f>
        <v>0</v>
      </c>
      <c r="AD29" s="332">
        <f>(Z29)+(AB29*100)+(AC29*10000)</f>
        <v>0</v>
      </c>
      <c r="AE29" s="317">
        <f>RANK(AD29,AD29:AD36,0)</f>
        <v>1</v>
      </c>
    </row>
    <row r="30" spans="1:31" ht="24.95" customHeight="1" x14ac:dyDescent="0.2">
      <c r="A30" s="342"/>
      <c r="B30" s="39" t="s">
        <v>58</v>
      </c>
      <c r="C30" s="7"/>
      <c r="D30" s="7"/>
      <c r="E30" s="7"/>
      <c r="F30" s="42"/>
      <c r="G30" s="11" t="str">
        <f>IF(AND(E32&lt;&gt;""),E32,"")</f>
        <v/>
      </c>
      <c r="H30" s="12" t="str">
        <f>IF(AND(D32&lt;&gt;""),D32,"")</f>
        <v/>
      </c>
      <c r="I30" s="13" t="str">
        <f>IF(AND(C32&lt;&gt;""),C32,"")</f>
        <v/>
      </c>
      <c r="J30" s="31"/>
      <c r="K30" s="13" t="str">
        <f>IF(AND(E34&lt;&gt;""),E34,"")</f>
        <v/>
      </c>
      <c r="L30" s="12" t="str">
        <f>IF(AND(D34&lt;&gt;""),D34,"")</f>
        <v/>
      </c>
      <c r="M30" s="13" t="str">
        <f>IF(AND(C34&lt;&gt;""),C34,"")</f>
        <v/>
      </c>
      <c r="N30" s="62"/>
      <c r="O30" s="11" t="str">
        <f>IF(AND(E36&lt;&gt;""),E36,"")</f>
        <v/>
      </c>
      <c r="P30" s="12" t="str">
        <f>IF(AND(D36&lt;&gt;""),D36,"")</f>
        <v/>
      </c>
      <c r="Q30" s="13" t="str">
        <f>IF(AND(C36&lt;&gt;""),C36,"")</f>
        <v/>
      </c>
      <c r="R30" s="31"/>
      <c r="S30" s="337"/>
      <c r="T30" s="339"/>
      <c r="U30" s="341"/>
      <c r="V30" s="339"/>
      <c r="W30" s="323"/>
      <c r="X30" s="325"/>
      <c r="Y30" s="327"/>
      <c r="Z30" s="329"/>
      <c r="AA30" s="329"/>
      <c r="AB30" s="344"/>
      <c r="AC30" s="331"/>
      <c r="AD30" s="333"/>
      <c r="AE30" s="318"/>
    </row>
    <row r="31" spans="1:31" ht="5.0999999999999996" customHeight="1" x14ac:dyDescent="0.2">
      <c r="A31" s="334">
        <v>2</v>
      </c>
      <c r="B31" s="40"/>
      <c r="C31" s="14">
        <f>IF(C32&gt;E32,1,0)</f>
        <v>0</v>
      </c>
      <c r="D31" s="14">
        <f>IF(AND(C32=E32,C32&lt;&gt;"",E32&lt;&gt;""),1,0)</f>
        <v>0</v>
      </c>
      <c r="E31" s="14">
        <f>IF(C32&lt;E32,1,0)</f>
        <v>0</v>
      </c>
      <c r="F31" s="14">
        <f>IF(D32="D",IF(C32=0,1,0),0)</f>
        <v>0</v>
      </c>
      <c r="G31" s="15"/>
      <c r="H31" s="16"/>
      <c r="I31" s="16"/>
      <c r="J31" s="17"/>
      <c r="K31" s="14">
        <f>IF(K32&gt;M32,1,0)</f>
        <v>0</v>
      </c>
      <c r="L31" s="14">
        <f>IF(AND(K32=M32,K32&lt;&gt;"",M32&lt;&gt;""),1,0)</f>
        <v>0</v>
      </c>
      <c r="M31" s="14">
        <f>IF(K32&lt;M32,1,0)</f>
        <v>0</v>
      </c>
      <c r="N31" s="14">
        <f>IF(L32="D",IF(K32=0,1,0),0)</f>
        <v>0</v>
      </c>
      <c r="O31" s="18">
        <f>IF(O32&gt;Q32,1,0)</f>
        <v>0</v>
      </c>
      <c r="P31" s="14">
        <f>IF(AND(O32=Q32,O32&lt;&gt;"",Q32&lt;&gt;""),1,0)</f>
        <v>0</v>
      </c>
      <c r="Q31" s="14">
        <f>IF(O32&lt;Q32,1,0)</f>
        <v>0</v>
      </c>
      <c r="R31" s="19">
        <f>IF(P32="D",IF(O32=0,1,0),0)</f>
        <v>0</v>
      </c>
      <c r="S31" s="336">
        <f>T31+U31+V31+W31</f>
        <v>0</v>
      </c>
      <c r="T31" s="338">
        <f>C31+G31+K31+O31</f>
        <v>0</v>
      </c>
      <c r="U31" s="340">
        <f>D31+H31+L31+P31</f>
        <v>0</v>
      </c>
      <c r="V31" s="338">
        <f>IF(F31&lt;&gt;1,E31,0)+IF(J31&lt;&gt;1,I31,0)+IF(N31&lt;&gt;1,M31,0)+IF(R31&lt;&gt;1,Q31,0)</f>
        <v>0</v>
      </c>
      <c r="W31" s="322">
        <f>F31+J31+N31+R31</f>
        <v>0</v>
      </c>
      <c r="X31" s="324">
        <f>S31*3</f>
        <v>0</v>
      </c>
      <c r="Y31" s="326" t="e">
        <f>AC31/X31</f>
        <v>#DIV/0!</v>
      </c>
      <c r="Z31" s="328">
        <f>SUM(C32,G32,K32,O32)</f>
        <v>0</v>
      </c>
      <c r="AA31" s="328">
        <f t="shared" ref="AA31" si="6">SUM(E32,F32,I32,J32,M32,N32,Q32,R32)</f>
        <v>0</v>
      </c>
      <c r="AB31" s="343">
        <f>Z31-AA31</f>
        <v>0</v>
      </c>
      <c r="AC31" s="330">
        <f>T31*3+U31*2+V31*1</f>
        <v>0</v>
      </c>
      <c r="AD31" s="332">
        <f t="shared" ref="AD31" si="7">(Z31)+(AB31*100)+(AC31*10000)</f>
        <v>0</v>
      </c>
      <c r="AE31" s="317">
        <f>RANK(AD31,AD29:AD36,0)</f>
        <v>1</v>
      </c>
    </row>
    <row r="32" spans="1:31" ht="24.95" customHeight="1" x14ac:dyDescent="0.2">
      <c r="A32" s="335"/>
      <c r="B32" s="41" t="s">
        <v>53</v>
      </c>
      <c r="C32" s="20" t="str">
        <f>IF(AND(S40&lt;&gt;""),S40,"")</f>
        <v/>
      </c>
      <c r="D32" s="21"/>
      <c r="E32" s="20" t="str">
        <f>IF(AND(U40&lt;&gt;""),U40,"")</f>
        <v/>
      </c>
      <c r="F32" s="22"/>
      <c r="G32" s="23"/>
      <c r="H32" s="24"/>
      <c r="I32" s="24"/>
      <c r="J32" s="43"/>
      <c r="K32" s="25" t="str">
        <f>IF(AND(I34&lt;&gt;""),I34,"")</f>
        <v/>
      </c>
      <c r="L32" s="26" t="str">
        <f>IF(AND(H34&lt;&gt;""),H34,"")</f>
        <v/>
      </c>
      <c r="M32" s="25" t="str">
        <f>IF(AND(G34&lt;&gt;""),G34,"")</f>
        <v/>
      </c>
      <c r="N32" s="22"/>
      <c r="O32" s="27" t="str">
        <f>IF(AND(I36&lt;&gt;""),I36,"")</f>
        <v/>
      </c>
      <c r="P32" s="26" t="str">
        <f>IF(AND(H36&lt;&gt;""),H36,"")</f>
        <v/>
      </c>
      <c r="Q32" s="25" t="str">
        <f>IF(AND(G36&lt;&gt;""),G36,"")</f>
        <v/>
      </c>
      <c r="R32" s="33"/>
      <c r="S32" s="337"/>
      <c r="T32" s="339"/>
      <c r="U32" s="341"/>
      <c r="V32" s="339"/>
      <c r="W32" s="323"/>
      <c r="X32" s="325"/>
      <c r="Y32" s="327"/>
      <c r="Z32" s="329"/>
      <c r="AA32" s="329"/>
      <c r="AB32" s="344"/>
      <c r="AC32" s="331"/>
      <c r="AD32" s="333"/>
      <c r="AE32" s="318"/>
    </row>
    <row r="33" spans="1:31" ht="5.0999999999999996" customHeight="1" x14ac:dyDescent="0.2">
      <c r="A33" s="342">
        <v>3</v>
      </c>
      <c r="B33" s="38"/>
      <c r="C33" s="9">
        <f>IF(C34&gt;E34,1,0)</f>
        <v>0</v>
      </c>
      <c r="D33" s="9">
        <f>IF(AND(C34=E34,C34&lt;&gt;"",E34&lt;&gt;""),1,0)</f>
        <v>0</v>
      </c>
      <c r="E33" s="9">
        <f>IF(C34&lt;E34,1,0)</f>
        <v>0</v>
      </c>
      <c r="F33" s="14">
        <f>IF(D34="D",IF(C34=0,1,0),0)</f>
        <v>0</v>
      </c>
      <c r="G33" s="8">
        <f>IF(G34&gt;I34,1,0)</f>
        <v>0</v>
      </c>
      <c r="H33" s="9">
        <f>IF(AND(G34=I34,G34&lt;&gt;"",I34&lt;&gt;""),1,0)</f>
        <v>0</v>
      </c>
      <c r="I33" s="9">
        <f>IF(G34&lt;I34,1,0)</f>
        <v>0</v>
      </c>
      <c r="J33" s="10">
        <f>IF(H34="D",IF(G34=0,1,0),0)</f>
        <v>0</v>
      </c>
      <c r="K33" s="7"/>
      <c r="L33" s="7"/>
      <c r="M33" s="7"/>
      <c r="N33" s="7"/>
      <c r="O33" s="8">
        <f>IF(O34&gt;Q34,1,0)</f>
        <v>0</v>
      </c>
      <c r="P33" s="9">
        <f>IF(AND(O34=Q34,O34&lt;&gt;"",Q34&lt;&gt;""),1,0)</f>
        <v>0</v>
      </c>
      <c r="Q33" s="9">
        <f>IF(O34&lt;Q34,1,0)</f>
        <v>0</v>
      </c>
      <c r="R33" s="10">
        <f>IF(P34="D",IF(O34=0,1,0),0)</f>
        <v>0</v>
      </c>
      <c r="S33" s="336">
        <f>T33+U33+V33+W33</f>
        <v>0</v>
      </c>
      <c r="T33" s="338">
        <f>C33+G33+K33+O33</f>
        <v>0</v>
      </c>
      <c r="U33" s="340">
        <f>D33+H33+L33+P33</f>
        <v>0</v>
      </c>
      <c r="V33" s="338">
        <f>IF(F33&lt;&gt;1,E33,0)+IF(J33&lt;&gt;1,I33,0)+IF(N33&lt;&gt;1,M33,0)+IF(R33&lt;&gt;1,Q33,0)</f>
        <v>0</v>
      </c>
      <c r="W33" s="322">
        <f>F33+J33+N33+R33</f>
        <v>0</v>
      </c>
      <c r="X33" s="324">
        <f>S33*3</f>
        <v>0</v>
      </c>
      <c r="Y33" s="326" t="e">
        <f>AC33/X33</f>
        <v>#DIV/0!</v>
      </c>
      <c r="Z33" s="328">
        <f>SUM(C34,G34,K34,O34)</f>
        <v>0</v>
      </c>
      <c r="AA33" s="328">
        <f t="shared" ref="AA33" si="8">SUM(E34,F34,I34,J34,M34,N34,Q34,R34)</f>
        <v>0</v>
      </c>
      <c r="AB33" s="343">
        <f>Z33-AA33</f>
        <v>0</v>
      </c>
      <c r="AC33" s="330">
        <f>T33*3+U33*2+V33*1</f>
        <v>0</v>
      </c>
      <c r="AD33" s="332">
        <f t="shared" ref="AD33" si="9">(Z33)+(AB33*100)+(AC33*10000)</f>
        <v>0</v>
      </c>
      <c r="AE33" s="317">
        <f>RANK(AD33,AD29:AD36,0)</f>
        <v>1</v>
      </c>
    </row>
    <row r="34" spans="1:31" ht="24.95" customHeight="1" x14ac:dyDescent="0.2">
      <c r="A34" s="342"/>
      <c r="B34" s="39" t="s">
        <v>59</v>
      </c>
      <c r="C34" s="28" t="str">
        <f>IF(AND(U44&lt;&gt;""),U44,"")</f>
        <v/>
      </c>
      <c r="D34" s="29"/>
      <c r="E34" s="28" t="str">
        <f>IF(AND(S44&lt;&gt;""),S44,"")</f>
        <v/>
      </c>
      <c r="F34" s="22"/>
      <c r="G34" s="30" t="str">
        <f>IF(AND(U47&lt;&gt;""),U47,"")</f>
        <v/>
      </c>
      <c r="H34" s="29"/>
      <c r="I34" s="28" t="str">
        <f>IF(AND(S47&lt;&gt;""),S47,"")</f>
        <v/>
      </c>
      <c r="J34" s="31"/>
      <c r="K34" s="7"/>
      <c r="L34" s="7"/>
      <c r="M34" s="7"/>
      <c r="N34" s="42"/>
      <c r="O34" s="11" t="str">
        <f>IF(AND(M36&lt;&gt;""),M36,"")</f>
        <v/>
      </c>
      <c r="P34" s="12" t="str">
        <f>IF(AND(L36&lt;&gt;""),L36,"")</f>
        <v/>
      </c>
      <c r="Q34" s="13" t="str">
        <f>IF(AND(K36&lt;&gt;""),K36,"")</f>
        <v/>
      </c>
      <c r="R34" s="31"/>
      <c r="S34" s="337"/>
      <c r="T34" s="339"/>
      <c r="U34" s="341"/>
      <c r="V34" s="339"/>
      <c r="W34" s="323"/>
      <c r="X34" s="325"/>
      <c r="Y34" s="327"/>
      <c r="Z34" s="329"/>
      <c r="AA34" s="329"/>
      <c r="AB34" s="344"/>
      <c r="AC34" s="331"/>
      <c r="AD34" s="333"/>
      <c r="AE34" s="318"/>
    </row>
    <row r="35" spans="1:31" ht="5.0999999999999996" customHeight="1" x14ac:dyDescent="0.2">
      <c r="A35" s="334">
        <v>4</v>
      </c>
      <c r="B35" s="40"/>
      <c r="C35" s="14">
        <f>IF(C36&gt;E36,1,0)</f>
        <v>0</v>
      </c>
      <c r="D35" s="14">
        <f>IF(AND(C36=E36,C36&lt;&gt;"",E36&lt;&gt;""),1,0)</f>
        <v>0</v>
      </c>
      <c r="E35" s="14">
        <f>IF(C36&lt;E36,1,0)</f>
        <v>0</v>
      </c>
      <c r="F35" s="14">
        <f>IF(D36="D",IF(C36=0,1,0),0)</f>
        <v>0</v>
      </c>
      <c r="G35" s="18">
        <f>IF(G36&gt;I36,1,0)</f>
        <v>0</v>
      </c>
      <c r="H35" s="14">
        <f>IF(AND(G36=I36,G36&lt;&gt;"",I36&lt;&gt;""),1,0)</f>
        <v>0</v>
      </c>
      <c r="I35" s="14">
        <f>IF(G36&lt;I36,1,0)</f>
        <v>0</v>
      </c>
      <c r="J35" s="19">
        <f>IF(H36="D",IF(G36=0,1,0),0)</f>
        <v>0</v>
      </c>
      <c r="K35" s="14">
        <f>IF(K36&gt;M36,1,0)</f>
        <v>0</v>
      </c>
      <c r="L35" s="14">
        <f>IF(AND(K36=M36,K36&lt;&gt;"",M36&lt;&gt;""),1,0)</f>
        <v>0</v>
      </c>
      <c r="M35" s="14">
        <f>IF(K36&lt;M36,1,0)</f>
        <v>0</v>
      </c>
      <c r="N35" s="14">
        <f>IF(L36="D",IF(K36=0,1,0),0)</f>
        <v>0</v>
      </c>
      <c r="O35" s="15"/>
      <c r="P35" s="16"/>
      <c r="Q35" s="16"/>
      <c r="R35" s="17"/>
      <c r="S35" s="336">
        <f>T35+U35+V35+W35</f>
        <v>0</v>
      </c>
      <c r="T35" s="338">
        <f>C35+G35+K35+O35</f>
        <v>0</v>
      </c>
      <c r="U35" s="340">
        <f>D35+H35+L35+P35</f>
        <v>0</v>
      </c>
      <c r="V35" s="338">
        <f>IF(F35&lt;&gt;1,E35,0)+IF(J35&lt;&gt;1,I35,0)+IF(N35&lt;&gt;1,M35,0)+IF(R35&lt;&gt;1,Q35,0)</f>
        <v>0</v>
      </c>
      <c r="W35" s="322">
        <f>F35+J35+N35+R35</f>
        <v>0</v>
      </c>
      <c r="X35" s="324">
        <f>S35*3</f>
        <v>0</v>
      </c>
      <c r="Y35" s="326" t="e">
        <f>AC35/X35</f>
        <v>#DIV/0!</v>
      </c>
      <c r="Z35" s="328">
        <f>SUM(C36,G36,K36,O36)</f>
        <v>0</v>
      </c>
      <c r="AA35" s="328">
        <f t="shared" ref="AA35" si="10">SUM(E36,F36,I36,J36,M36,N36,Q36,R36)</f>
        <v>0</v>
      </c>
      <c r="AB35" s="343">
        <f>Z35-AA35</f>
        <v>0</v>
      </c>
      <c r="AC35" s="330">
        <f>T35*3+U35*2+V35*1</f>
        <v>0</v>
      </c>
      <c r="AD35" s="332">
        <f t="shared" ref="AD35" si="11">(Z35)+(AB35*100)+(AC35*10000)</f>
        <v>0</v>
      </c>
      <c r="AE35" s="317">
        <f>RANK(AD35,AD29:AD36,0)</f>
        <v>1</v>
      </c>
    </row>
    <row r="36" spans="1:31" ht="24.95" customHeight="1" x14ac:dyDescent="0.2">
      <c r="A36" s="335"/>
      <c r="B36" s="41" t="s">
        <v>40</v>
      </c>
      <c r="C36" s="20" t="str">
        <f>IF(AND(S46&lt;&gt;""),S46,"")</f>
        <v/>
      </c>
      <c r="D36" s="21"/>
      <c r="E36" s="20" t="str">
        <f>IF(AND(U46&lt;&gt;""),U46,"")</f>
        <v/>
      </c>
      <c r="F36" s="22"/>
      <c r="G36" s="32" t="str">
        <f>IF(AND(S43&lt;&gt;""),S43,"")</f>
        <v/>
      </c>
      <c r="H36" s="21"/>
      <c r="I36" s="20" t="str">
        <f>IF(AND(U43&lt;&gt;""),U43,"")</f>
        <v/>
      </c>
      <c r="J36" s="33"/>
      <c r="K36" s="20" t="str">
        <f>IF(AND(U41&lt;&gt;""),U41,"")</f>
        <v/>
      </c>
      <c r="L36" s="21"/>
      <c r="M36" s="20" t="str">
        <f>IF(AND(S41&lt;&gt;""),S41,"")</f>
        <v/>
      </c>
      <c r="N36" s="22"/>
      <c r="O36" s="23"/>
      <c r="P36" s="24"/>
      <c r="Q36" s="24"/>
      <c r="R36" s="43"/>
      <c r="S36" s="337"/>
      <c r="T36" s="339"/>
      <c r="U36" s="341"/>
      <c r="V36" s="339"/>
      <c r="W36" s="323"/>
      <c r="X36" s="325"/>
      <c r="Y36" s="327"/>
      <c r="Z36" s="329"/>
      <c r="AA36" s="329"/>
      <c r="AB36" s="344"/>
      <c r="AC36" s="331"/>
      <c r="AD36" s="333"/>
      <c r="AE36" s="318"/>
    </row>
    <row r="38" spans="1:31" ht="12.75" x14ac:dyDescent="0.2">
      <c r="A38" s="44" t="s">
        <v>15</v>
      </c>
      <c r="B38" s="68" t="s">
        <v>16</v>
      </c>
      <c r="C38" s="320" t="s">
        <v>17</v>
      </c>
      <c r="D38" s="243"/>
      <c r="E38" s="320" t="s">
        <v>18</v>
      </c>
      <c r="F38" s="243"/>
      <c r="G38" s="243"/>
      <c r="H38" s="243"/>
      <c r="I38" s="243"/>
      <c r="J38" s="319"/>
      <c r="K38" s="319"/>
      <c r="L38" s="319"/>
      <c r="M38" s="319"/>
      <c r="N38" s="319"/>
      <c r="O38" s="319"/>
      <c r="P38" s="319"/>
      <c r="Q38" s="319"/>
      <c r="R38" s="319"/>
      <c r="S38" s="320" t="s">
        <v>19</v>
      </c>
      <c r="T38" s="320"/>
      <c r="U38" s="320"/>
      <c r="V38" s="320"/>
      <c r="W38" s="320"/>
      <c r="X38" s="320"/>
      <c r="Y38" s="320"/>
      <c r="Z38" s="321"/>
    </row>
    <row r="39" spans="1:31" ht="12.75" x14ac:dyDescent="0.2">
      <c r="A39" s="45"/>
      <c r="B39" s="45"/>
      <c r="C39" s="49"/>
      <c r="D39" s="55"/>
      <c r="E39" s="55"/>
      <c r="F39" s="49"/>
      <c r="G39" s="55"/>
      <c r="H39" s="55"/>
      <c r="I39" s="55"/>
      <c r="J39" s="45"/>
      <c r="R39" s="45"/>
      <c r="S39" s="51"/>
      <c r="T39" s="51"/>
      <c r="U39" s="51"/>
      <c r="V39" s="45"/>
    </row>
    <row r="40" spans="1:31" ht="12.75" x14ac:dyDescent="0.2">
      <c r="A40" s="46">
        <v>1</v>
      </c>
      <c r="B40" s="67" t="s">
        <v>30</v>
      </c>
      <c r="C40" s="312"/>
      <c r="D40" s="313"/>
      <c r="E40" s="314" t="s">
        <v>35</v>
      </c>
      <c r="F40" s="313"/>
      <c r="G40" s="313"/>
      <c r="H40" s="313"/>
      <c r="I40" s="313"/>
      <c r="J40" s="308" t="str">
        <f>B32</f>
        <v>CETYS-TIJUANA</v>
      </c>
      <c r="K40" s="308"/>
      <c r="L40" s="308"/>
      <c r="M40" s="308"/>
      <c r="N40" s="308"/>
      <c r="O40" s="308"/>
      <c r="P40" s="308"/>
      <c r="Q40" s="308"/>
      <c r="R40" s="308"/>
      <c r="S40" s="60"/>
      <c r="T40" s="67" t="s">
        <v>20</v>
      </c>
      <c r="U40" s="60"/>
      <c r="V40" s="308" t="str">
        <f>B30</f>
        <v>CERVANTES</v>
      </c>
      <c r="W40" s="308"/>
      <c r="X40" s="308"/>
      <c r="Y40" s="308"/>
      <c r="Z40" s="311"/>
    </row>
    <row r="41" spans="1:31" ht="12.75" x14ac:dyDescent="0.2">
      <c r="A41" s="46">
        <v>1</v>
      </c>
      <c r="B41" s="61" t="s">
        <v>30</v>
      </c>
      <c r="C41" s="315"/>
      <c r="D41" s="233"/>
      <c r="E41" s="316" t="s">
        <v>36</v>
      </c>
      <c r="F41" s="233"/>
      <c r="G41" s="233"/>
      <c r="H41" s="233"/>
      <c r="I41" s="233"/>
      <c r="J41" s="309" t="str">
        <f>B34</f>
        <v>UVAQ</v>
      </c>
      <c r="K41" s="309"/>
      <c r="L41" s="309"/>
      <c r="M41" s="309"/>
      <c r="N41" s="309"/>
      <c r="O41" s="309"/>
      <c r="P41" s="309"/>
      <c r="Q41" s="309"/>
      <c r="R41" s="309"/>
      <c r="S41" s="64"/>
      <c r="T41" s="65" t="s">
        <v>20</v>
      </c>
      <c r="U41" s="64"/>
      <c r="V41" s="309" t="str">
        <f>B36</f>
        <v>PREPA TEC</v>
      </c>
      <c r="W41" s="309"/>
      <c r="X41" s="309"/>
      <c r="Y41" s="309"/>
      <c r="Z41" s="310"/>
    </row>
    <row r="42" spans="1:31" ht="12.75" x14ac:dyDescent="0.2">
      <c r="A42" s="47"/>
      <c r="B42" s="47"/>
      <c r="C42" s="49"/>
      <c r="D42" s="55"/>
      <c r="E42" s="55"/>
      <c r="F42" s="49"/>
      <c r="G42" s="55"/>
      <c r="H42" s="47"/>
      <c r="I42" s="55"/>
      <c r="J42" s="54"/>
      <c r="K42" s="55"/>
      <c r="L42" s="55"/>
      <c r="M42" s="55"/>
      <c r="N42" s="55"/>
      <c r="O42" s="55"/>
      <c r="P42" s="55"/>
      <c r="Q42" s="55"/>
      <c r="R42" s="55"/>
      <c r="S42" s="54"/>
      <c r="T42" s="54"/>
      <c r="U42" s="54"/>
      <c r="V42" s="54"/>
      <c r="W42" s="55"/>
      <c r="X42" s="55"/>
      <c r="Y42" s="55"/>
      <c r="Z42" s="55"/>
    </row>
    <row r="43" spans="1:31" ht="12.75" x14ac:dyDescent="0.2">
      <c r="A43" s="46">
        <v>2</v>
      </c>
      <c r="B43" s="67" t="s">
        <v>31</v>
      </c>
      <c r="C43" s="312"/>
      <c r="D43" s="313"/>
      <c r="E43" s="314" t="s">
        <v>35</v>
      </c>
      <c r="F43" s="313"/>
      <c r="G43" s="313"/>
      <c r="H43" s="313"/>
      <c r="I43" s="313"/>
      <c r="J43" s="308" t="str">
        <f>B36</f>
        <v>PREPA TEC</v>
      </c>
      <c r="K43" s="308"/>
      <c r="L43" s="308"/>
      <c r="M43" s="308"/>
      <c r="N43" s="308"/>
      <c r="O43" s="308"/>
      <c r="P43" s="308"/>
      <c r="Q43" s="308"/>
      <c r="R43" s="308"/>
      <c r="S43" s="60"/>
      <c r="T43" s="67" t="s">
        <v>20</v>
      </c>
      <c r="U43" s="60"/>
      <c r="V43" s="308" t="str">
        <f>B30</f>
        <v>CERVANTES</v>
      </c>
      <c r="W43" s="308"/>
      <c r="X43" s="308"/>
      <c r="Y43" s="308"/>
      <c r="Z43" s="311"/>
    </row>
    <row r="44" spans="1:31" ht="12.75" x14ac:dyDescent="0.2">
      <c r="A44" s="46">
        <v>2</v>
      </c>
      <c r="B44" s="61" t="s">
        <v>31</v>
      </c>
      <c r="C44" s="315"/>
      <c r="D44" s="233"/>
      <c r="E44" s="316" t="s">
        <v>36</v>
      </c>
      <c r="F44" s="233"/>
      <c r="G44" s="233"/>
      <c r="H44" s="233"/>
      <c r="I44" s="233"/>
      <c r="J44" s="309" t="str">
        <f>B32</f>
        <v>CETYS-TIJUANA</v>
      </c>
      <c r="K44" s="309"/>
      <c r="L44" s="309"/>
      <c r="M44" s="309"/>
      <c r="N44" s="309"/>
      <c r="O44" s="309"/>
      <c r="P44" s="309"/>
      <c r="Q44" s="309"/>
      <c r="R44" s="309"/>
      <c r="S44" s="64"/>
      <c r="T44" s="65" t="s">
        <v>20</v>
      </c>
      <c r="U44" s="64"/>
      <c r="V44" s="309" t="str">
        <f>B34</f>
        <v>UVAQ</v>
      </c>
      <c r="W44" s="309"/>
      <c r="X44" s="309"/>
      <c r="Y44" s="309"/>
      <c r="Z44" s="310"/>
    </row>
    <row r="45" spans="1:31" ht="12.75" x14ac:dyDescent="0.2">
      <c r="A45" s="47"/>
      <c r="B45" s="47"/>
      <c r="C45" s="49"/>
      <c r="D45" s="55"/>
      <c r="E45" s="55"/>
      <c r="F45" s="49"/>
      <c r="G45" s="55"/>
      <c r="H45" s="47"/>
      <c r="I45" s="55"/>
      <c r="J45" s="54"/>
      <c r="K45" s="55"/>
      <c r="L45" s="55"/>
      <c r="M45" s="55"/>
      <c r="N45" s="55"/>
      <c r="O45" s="55"/>
      <c r="P45" s="55"/>
      <c r="Q45" s="55"/>
      <c r="R45" s="55"/>
      <c r="S45" s="54"/>
      <c r="T45" s="54"/>
      <c r="U45" s="54"/>
      <c r="V45" s="54"/>
      <c r="W45" s="55"/>
      <c r="X45" s="55"/>
      <c r="Y45" s="55"/>
      <c r="Z45" s="55"/>
    </row>
    <row r="46" spans="1:31" ht="12.75" x14ac:dyDescent="0.2">
      <c r="A46" s="46">
        <v>3</v>
      </c>
      <c r="B46" s="67" t="s">
        <v>32</v>
      </c>
      <c r="C46" s="312"/>
      <c r="D46" s="313"/>
      <c r="E46" s="314" t="s">
        <v>35</v>
      </c>
      <c r="F46" s="313"/>
      <c r="G46" s="313"/>
      <c r="H46" s="313"/>
      <c r="I46" s="313"/>
      <c r="J46" s="308" t="str">
        <f>B34</f>
        <v>UVAQ</v>
      </c>
      <c r="K46" s="308"/>
      <c r="L46" s="308"/>
      <c r="M46" s="308"/>
      <c r="N46" s="308"/>
      <c r="O46" s="308"/>
      <c r="P46" s="308"/>
      <c r="Q46" s="308"/>
      <c r="R46" s="308"/>
      <c r="S46" s="60"/>
      <c r="T46" s="67" t="s">
        <v>20</v>
      </c>
      <c r="U46" s="60"/>
      <c r="V46" s="308" t="str">
        <f>B30</f>
        <v>CERVANTES</v>
      </c>
      <c r="W46" s="308"/>
      <c r="X46" s="308"/>
      <c r="Y46" s="308"/>
      <c r="Z46" s="311"/>
    </row>
    <row r="47" spans="1:31" ht="12.75" x14ac:dyDescent="0.2">
      <c r="A47" s="46">
        <v>3</v>
      </c>
      <c r="B47" s="61" t="s">
        <v>32</v>
      </c>
      <c r="C47" s="315"/>
      <c r="D47" s="233"/>
      <c r="E47" s="316" t="s">
        <v>36</v>
      </c>
      <c r="F47" s="233"/>
      <c r="G47" s="233"/>
      <c r="H47" s="233"/>
      <c r="I47" s="233"/>
      <c r="J47" s="309" t="str">
        <f>B32</f>
        <v>CETYS-TIJUANA</v>
      </c>
      <c r="K47" s="309"/>
      <c r="L47" s="309"/>
      <c r="M47" s="309"/>
      <c r="N47" s="309"/>
      <c r="O47" s="309"/>
      <c r="P47" s="309"/>
      <c r="Q47" s="309"/>
      <c r="R47" s="309"/>
      <c r="S47" s="64"/>
      <c r="T47" s="65" t="s">
        <v>20</v>
      </c>
      <c r="U47" s="64"/>
      <c r="V47" s="309" t="str">
        <f>B36</f>
        <v>PREPA TEC</v>
      </c>
      <c r="W47" s="309"/>
      <c r="X47" s="309"/>
      <c r="Y47" s="309"/>
      <c r="Z47" s="310"/>
    </row>
  </sheetData>
  <sheetProtection sheet="1" objects="1" scenarios="1"/>
  <mergeCells count="183">
    <mergeCell ref="J25:R25"/>
    <mergeCell ref="V25:Z25"/>
    <mergeCell ref="J24:R24"/>
    <mergeCell ref="V24:Z24"/>
    <mergeCell ref="C24:D24"/>
    <mergeCell ref="E24:I24"/>
    <mergeCell ref="C25:D25"/>
    <mergeCell ref="E25:I25"/>
    <mergeCell ref="J19:R19"/>
    <mergeCell ref="V19:Z19"/>
    <mergeCell ref="J18:R18"/>
    <mergeCell ref="V18:Z18"/>
    <mergeCell ref="C18:D18"/>
    <mergeCell ref="C19:D19"/>
    <mergeCell ref="E18:I18"/>
    <mergeCell ref="E19:I19"/>
    <mergeCell ref="J22:R22"/>
    <mergeCell ref="V22:Z22"/>
    <mergeCell ref="J21:R21"/>
    <mergeCell ref="V21:Z21"/>
    <mergeCell ref="C21:D21"/>
    <mergeCell ref="E21:I21"/>
    <mergeCell ref="C22:D22"/>
    <mergeCell ref="E22:I22"/>
    <mergeCell ref="V16:Z16"/>
    <mergeCell ref="Z13:Z14"/>
    <mergeCell ref="AA13:AA14"/>
    <mergeCell ref="AB13:AB14"/>
    <mergeCell ref="AC13:AC14"/>
    <mergeCell ref="J16:R16"/>
    <mergeCell ref="S16:U16"/>
    <mergeCell ref="C16:D16"/>
    <mergeCell ref="E16:I16"/>
    <mergeCell ref="AE13:AE14"/>
    <mergeCell ref="AD11:AD12"/>
    <mergeCell ref="AE11:AE12"/>
    <mergeCell ref="A13:A14"/>
    <mergeCell ref="S13:S14"/>
    <mergeCell ref="T13:T14"/>
    <mergeCell ref="U13:U14"/>
    <mergeCell ref="V13:V14"/>
    <mergeCell ref="W13:W14"/>
    <mergeCell ref="X13:X14"/>
    <mergeCell ref="Y13:Y14"/>
    <mergeCell ref="X11:X12"/>
    <mergeCell ref="Y11:Y12"/>
    <mergeCell ref="Z11:Z12"/>
    <mergeCell ref="AA11:AA12"/>
    <mergeCell ref="AB11:AB12"/>
    <mergeCell ref="AC11:AC12"/>
    <mergeCell ref="A11:A12"/>
    <mergeCell ref="S11:S12"/>
    <mergeCell ref="T11:T12"/>
    <mergeCell ref="U11:U12"/>
    <mergeCell ref="V11:V12"/>
    <mergeCell ref="W11:W12"/>
    <mergeCell ref="AD13:AD14"/>
    <mergeCell ref="AE7:AE8"/>
    <mergeCell ref="A9:A10"/>
    <mergeCell ref="S9:S10"/>
    <mergeCell ref="T9:T10"/>
    <mergeCell ref="U9:U10"/>
    <mergeCell ref="V9:V10"/>
    <mergeCell ref="W9:W10"/>
    <mergeCell ref="X9:X10"/>
    <mergeCell ref="Y9:Y10"/>
    <mergeCell ref="X7:X8"/>
    <mergeCell ref="Y7:Y8"/>
    <mergeCell ref="Z7:Z8"/>
    <mergeCell ref="AA7:AA8"/>
    <mergeCell ref="AB7:AB8"/>
    <mergeCell ref="Z9:Z10"/>
    <mergeCell ref="AA9:AA10"/>
    <mergeCell ref="AB9:AB10"/>
    <mergeCell ref="AC9:AC10"/>
    <mergeCell ref="AD9:AD10"/>
    <mergeCell ref="U29:U30"/>
    <mergeCell ref="V29:V30"/>
    <mergeCell ref="A27:AE27"/>
    <mergeCell ref="C28:F28"/>
    <mergeCell ref="G28:J28"/>
    <mergeCell ref="K28:N28"/>
    <mergeCell ref="O28:R28"/>
    <mergeCell ref="A1:AE1"/>
    <mergeCell ref="A2:AE2"/>
    <mergeCell ref="A3:AE3"/>
    <mergeCell ref="A5:AE5"/>
    <mergeCell ref="C6:F6"/>
    <mergeCell ref="G6:J6"/>
    <mergeCell ref="K6:N6"/>
    <mergeCell ref="O6:R6"/>
    <mergeCell ref="AC7:AC8"/>
    <mergeCell ref="A7:A8"/>
    <mergeCell ref="S7:S8"/>
    <mergeCell ref="T7:T8"/>
    <mergeCell ref="U7:U8"/>
    <mergeCell ref="V7:V8"/>
    <mergeCell ref="W7:W8"/>
    <mergeCell ref="AE9:AE10"/>
    <mergeCell ref="AD7:AD8"/>
    <mergeCell ref="AB29:AB30"/>
    <mergeCell ref="AC29:AC30"/>
    <mergeCell ref="AD29:AD30"/>
    <mergeCell ref="AE29:AE30"/>
    <mergeCell ref="A31:A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W29:W30"/>
    <mergeCell ref="X29:X30"/>
    <mergeCell ref="Y29:Y30"/>
    <mergeCell ref="Z29:Z30"/>
    <mergeCell ref="AA29:AA30"/>
    <mergeCell ref="A29:A30"/>
    <mergeCell ref="S29:S30"/>
    <mergeCell ref="T29:T30"/>
    <mergeCell ref="C38:D38"/>
    <mergeCell ref="E38:I38"/>
    <mergeCell ref="A35:A36"/>
    <mergeCell ref="S35:S36"/>
    <mergeCell ref="T35:T36"/>
    <mergeCell ref="U35:U36"/>
    <mergeCell ref="V35:V36"/>
    <mergeCell ref="AD31:AD32"/>
    <mergeCell ref="AE31:AE32"/>
    <mergeCell ref="A33:A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B35:AB36"/>
    <mergeCell ref="AC35:AC36"/>
    <mergeCell ref="AD35:AD36"/>
    <mergeCell ref="AE35:AE36"/>
    <mergeCell ref="J38:R38"/>
    <mergeCell ref="S38:U38"/>
    <mergeCell ref="V38:Z38"/>
    <mergeCell ref="W35:W36"/>
    <mergeCell ref="X35:X36"/>
    <mergeCell ref="Y35:Y36"/>
    <mergeCell ref="Z35:Z36"/>
    <mergeCell ref="AA35:AA36"/>
    <mergeCell ref="J43:R43"/>
    <mergeCell ref="V43:Z43"/>
    <mergeCell ref="J41:R41"/>
    <mergeCell ref="V41:Z41"/>
    <mergeCell ref="C41:D41"/>
    <mergeCell ref="E41:I41"/>
    <mergeCell ref="C43:D43"/>
    <mergeCell ref="E43:I43"/>
    <mergeCell ref="J40:R40"/>
    <mergeCell ref="V40:Z40"/>
    <mergeCell ref="C40:D40"/>
    <mergeCell ref="E40:I40"/>
    <mergeCell ref="J46:R46"/>
    <mergeCell ref="V46:Z46"/>
    <mergeCell ref="J44:R44"/>
    <mergeCell ref="V44:Z44"/>
    <mergeCell ref="J47:R47"/>
    <mergeCell ref="V47:Z47"/>
    <mergeCell ref="C44:D44"/>
    <mergeCell ref="E44:I44"/>
    <mergeCell ref="C46:D46"/>
    <mergeCell ref="E46:I46"/>
    <mergeCell ref="C47:D47"/>
    <mergeCell ref="E47:I47"/>
  </mergeCells>
  <printOptions horizontalCentered="1" verticalCentered="1"/>
  <pageMargins left="0" right="0" top="0" bottom="0" header="0" footer="0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tabSelected="1" workbookViewId="0">
      <selection activeCell="AE21" sqref="AE21"/>
    </sheetView>
  </sheetViews>
  <sheetFormatPr baseColWidth="10" defaultColWidth="11" defaultRowHeight="15" x14ac:dyDescent="0.2"/>
  <cols>
    <col min="1" max="1" width="2.875" style="1" customWidth="1"/>
    <col min="2" max="2" width="17.875" style="2" customWidth="1"/>
    <col min="3" max="3" width="3.875" style="3" customWidth="1"/>
    <col min="4" max="4" width="1.625" style="3" customWidth="1"/>
    <col min="5" max="5" width="3.875" style="3" customWidth="1"/>
    <col min="6" max="6" width="1.625" style="3" customWidth="1"/>
    <col min="7" max="7" width="3.875" style="3" customWidth="1"/>
    <col min="8" max="8" width="1.625" style="3" customWidth="1"/>
    <col min="9" max="9" width="3.875" style="3" customWidth="1"/>
    <col min="10" max="10" width="1.625" style="3" customWidth="1"/>
    <col min="11" max="11" width="3.875" style="3" customWidth="1"/>
    <col min="12" max="12" width="1.625" style="3" customWidth="1"/>
    <col min="13" max="13" width="3.875" style="3" customWidth="1"/>
    <col min="14" max="14" width="1.625" style="3" customWidth="1"/>
    <col min="15" max="15" width="3.875" style="3" customWidth="1"/>
    <col min="16" max="16" width="1.625" style="3" customWidth="1"/>
    <col min="17" max="17" width="3.875" style="3" customWidth="1"/>
    <col min="18" max="18" width="1.625" style="3" customWidth="1"/>
    <col min="19" max="24" width="4.625" style="3" customWidth="1"/>
    <col min="25" max="25" width="5.625" style="3" customWidth="1"/>
    <col min="26" max="27" width="4.625" style="3" customWidth="1"/>
    <col min="28" max="28" width="4.625" style="34" customWidth="1"/>
    <col min="29" max="29" width="4.625" style="3" customWidth="1"/>
    <col min="30" max="30" width="6.625" style="35" hidden="1" customWidth="1"/>
    <col min="31" max="31" width="4.625" style="3" customWidth="1"/>
    <col min="32" max="16384" width="11" style="3"/>
  </cols>
  <sheetData>
    <row r="1" spans="1:41" ht="15.75" x14ac:dyDescent="0.2">
      <c r="A1" s="349" t="s">
        <v>34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1"/>
      <c r="AF1"/>
      <c r="AG1"/>
      <c r="AH1"/>
      <c r="AI1"/>
      <c r="AJ1"/>
      <c r="AK1"/>
      <c r="AL1"/>
      <c r="AM1"/>
      <c r="AN1"/>
      <c r="AO1"/>
    </row>
    <row r="2" spans="1:41" ht="26.25" x14ac:dyDescent="0.2">
      <c r="A2" s="352" t="s">
        <v>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4"/>
      <c r="AF2"/>
      <c r="AG2"/>
      <c r="AH2"/>
      <c r="AI2"/>
      <c r="AJ2"/>
      <c r="AK2"/>
      <c r="AL2"/>
      <c r="AM2"/>
      <c r="AN2"/>
      <c r="AO2"/>
    </row>
    <row r="3" spans="1:41" ht="15.75" x14ac:dyDescent="0.2">
      <c r="A3" s="355" t="s">
        <v>24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7"/>
      <c r="AF3"/>
      <c r="AG3"/>
      <c r="AH3"/>
      <c r="AI3"/>
      <c r="AJ3"/>
      <c r="AK3"/>
      <c r="AL3"/>
      <c r="AM3"/>
      <c r="AN3"/>
      <c r="AO3"/>
    </row>
    <row r="4" spans="1:41" x14ac:dyDescent="0.2">
      <c r="A4" s="37"/>
      <c r="AB4" s="3"/>
      <c r="AD4" s="3"/>
    </row>
    <row r="5" spans="1:41" s="2" customFormat="1" ht="24.95" customHeight="1" x14ac:dyDescent="0.2">
      <c r="A5" s="345" t="s">
        <v>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</row>
    <row r="6" spans="1:41" s="1" customFormat="1" ht="24.95" customHeight="1" x14ac:dyDescent="0.2">
      <c r="A6" s="4" t="s">
        <v>1</v>
      </c>
      <c r="B6" s="4" t="s">
        <v>14</v>
      </c>
      <c r="C6" s="346">
        <v>1</v>
      </c>
      <c r="D6" s="346"/>
      <c r="E6" s="346"/>
      <c r="F6" s="346"/>
      <c r="G6" s="347">
        <v>2</v>
      </c>
      <c r="H6" s="346"/>
      <c r="I6" s="346"/>
      <c r="J6" s="348"/>
      <c r="K6" s="346">
        <v>3</v>
      </c>
      <c r="L6" s="346"/>
      <c r="M6" s="346"/>
      <c r="N6" s="346"/>
      <c r="O6" s="347">
        <v>4</v>
      </c>
      <c r="P6" s="346"/>
      <c r="Q6" s="346"/>
      <c r="R6" s="348"/>
      <c r="S6" s="58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  <c r="Y6" s="4" t="s">
        <v>8</v>
      </c>
      <c r="Z6" s="4" t="s">
        <v>9</v>
      </c>
      <c r="AA6" s="4" t="s">
        <v>10</v>
      </c>
      <c r="AB6" s="6" t="s">
        <v>11</v>
      </c>
      <c r="AC6" s="4" t="s">
        <v>12</v>
      </c>
      <c r="AD6" s="4" t="s">
        <v>13</v>
      </c>
      <c r="AE6" s="4" t="s">
        <v>13</v>
      </c>
    </row>
    <row r="7" spans="1:41" ht="5.0999999999999996" customHeight="1" x14ac:dyDescent="0.2">
      <c r="A7" s="342">
        <v>1</v>
      </c>
      <c r="B7" s="38"/>
      <c r="C7" s="7"/>
      <c r="D7" s="7"/>
      <c r="E7" s="7"/>
      <c r="F7" s="7"/>
      <c r="G7" s="8">
        <f>IF(G8&gt;I8,1,0)</f>
        <v>0</v>
      </c>
      <c r="H7" s="9">
        <f>IF(AND(G8=I8,G8&lt;&gt;"",I8&lt;&gt;""),1,0)</f>
        <v>0</v>
      </c>
      <c r="I7" s="9">
        <f>IF(G8&lt;I8,1,0)</f>
        <v>0</v>
      </c>
      <c r="J7" s="10">
        <f>IF(H8="D",IF(G8=0,1,0),0)</f>
        <v>0</v>
      </c>
      <c r="K7" s="9">
        <f>IF(K8&gt;M8,1,0)</f>
        <v>0</v>
      </c>
      <c r="L7" s="9">
        <f>IF(AND(K8=M8,K8&lt;&gt;"",M8&lt;&gt;""),1,0)</f>
        <v>0</v>
      </c>
      <c r="M7" s="9">
        <f>IF(K8&lt;M8,1,0)</f>
        <v>0</v>
      </c>
      <c r="N7" s="9">
        <f>IF(L8="D",IF(K8=0,1,0),0)</f>
        <v>0</v>
      </c>
      <c r="O7" s="8">
        <f>IF(O8&gt;Q8,1,0)</f>
        <v>0</v>
      </c>
      <c r="P7" s="9">
        <f>IF(AND(O8=Q8,O8&lt;&gt;"",Q8&lt;&gt;""),1,0)</f>
        <v>0</v>
      </c>
      <c r="Q7" s="9">
        <f>IF(O8&lt;Q8,1,0)</f>
        <v>0</v>
      </c>
      <c r="R7" s="10">
        <f>IF(P8="D",IF(O8=0,1,0),0)</f>
        <v>0</v>
      </c>
      <c r="S7" s="336">
        <f>T7+U7+V7+W7</f>
        <v>0</v>
      </c>
      <c r="T7" s="338">
        <f>C7+G7+K7+O7</f>
        <v>0</v>
      </c>
      <c r="U7" s="340">
        <f>D7+H7+L7+P7</f>
        <v>0</v>
      </c>
      <c r="V7" s="338">
        <f>IF(F7&lt;&gt;1,E7,0)+IF(J7&lt;&gt;1,I7,0)+IF(N7&lt;&gt;1,M7,0)+IF(R7&lt;&gt;1,Q7,0)</f>
        <v>0</v>
      </c>
      <c r="W7" s="322">
        <f>F7+J7+N7+R7</f>
        <v>0</v>
      </c>
      <c r="X7" s="324">
        <f>S7*3</f>
        <v>0</v>
      </c>
      <c r="Y7" s="326" t="e">
        <f>AC7/X7</f>
        <v>#DIV/0!</v>
      </c>
      <c r="Z7" s="328">
        <f>SUM(C8,G8,K8,O8)</f>
        <v>0</v>
      </c>
      <c r="AA7" s="328">
        <f>SUM(E8,F8,I8,J8,M8,N8,Q8,R8)</f>
        <v>0</v>
      </c>
      <c r="AB7" s="343">
        <f>Z7-AA7</f>
        <v>0</v>
      </c>
      <c r="AC7" s="330">
        <f>T7*3+U7*2+V7*1</f>
        <v>0</v>
      </c>
      <c r="AD7" s="332">
        <f>(Z7)+(AB7*100)+(AC7*10000)</f>
        <v>0</v>
      </c>
      <c r="AE7" s="317">
        <f>RANK(AD7,AD7:AD14,0)</f>
        <v>1</v>
      </c>
    </row>
    <row r="8" spans="1:41" ht="24.95" customHeight="1" x14ac:dyDescent="0.2">
      <c r="A8" s="342"/>
      <c r="B8" s="39" t="s">
        <v>60</v>
      </c>
      <c r="C8" s="7"/>
      <c r="D8" s="7"/>
      <c r="E8" s="7"/>
      <c r="F8" s="42"/>
      <c r="G8" s="11" t="str">
        <f>IF(AND(E10&lt;&gt;""),E10,"")</f>
        <v/>
      </c>
      <c r="H8" s="12" t="str">
        <f>IF(AND(D10&lt;&gt;""),D10,"")</f>
        <v/>
      </c>
      <c r="I8" s="13" t="str">
        <f>IF(AND(C10&lt;&gt;""),C10,"")</f>
        <v/>
      </c>
      <c r="J8" s="31"/>
      <c r="K8" s="13" t="str">
        <f>IF(AND(E12&lt;&gt;""),E12,"")</f>
        <v/>
      </c>
      <c r="L8" s="12" t="str">
        <f>IF(AND(D12&lt;&gt;""),D12,"")</f>
        <v/>
      </c>
      <c r="M8" s="13" t="str">
        <f>IF(AND(C12&lt;&gt;""),C12,"")</f>
        <v/>
      </c>
      <c r="N8" s="62"/>
      <c r="O8" s="11" t="str">
        <f>IF(AND(E14&lt;&gt;""),E14,"")</f>
        <v/>
      </c>
      <c r="P8" s="12" t="str">
        <f>IF(AND(D14&lt;&gt;""),D14,"")</f>
        <v/>
      </c>
      <c r="Q8" s="13" t="str">
        <f>IF(AND(C14&lt;&gt;""),C14,"")</f>
        <v/>
      </c>
      <c r="R8" s="31"/>
      <c r="S8" s="337"/>
      <c r="T8" s="339"/>
      <c r="U8" s="341"/>
      <c r="V8" s="339"/>
      <c r="W8" s="323"/>
      <c r="X8" s="325"/>
      <c r="Y8" s="327"/>
      <c r="Z8" s="329"/>
      <c r="AA8" s="329"/>
      <c r="AB8" s="344"/>
      <c r="AC8" s="331"/>
      <c r="AD8" s="333"/>
      <c r="AE8" s="318"/>
    </row>
    <row r="9" spans="1:41" ht="5.0999999999999996" customHeight="1" x14ac:dyDescent="0.2">
      <c r="A9" s="334">
        <v>2</v>
      </c>
      <c r="B9" s="40"/>
      <c r="C9" s="14">
        <f>IF(C10&gt;E10,1,0)</f>
        <v>0</v>
      </c>
      <c r="D9" s="14">
        <f>IF(AND(C10=E10,C10&lt;&gt;"",E10&lt;&gt;""),1,0)</f>
        <v>0</v>
      </c>
      <c r="E9" s="14">
        <f>IF(C10&lt;E10,1,0)</f>
        <v>0</v>
      </c>
      <c r="F9" s="14">
        <f>IF(D10="D",IF(C10=0,1,0),0)</f>
        <v>0</v>
      </c>
      <c r="G9" s="15"/>
      <c r="H9" s="16"/>
      <c r="I9" s="16"/>
      <c r="J9" s="17"/>
      <c r="K9" s="14">
        <f>IF(K10&gt;M10,1,0)</f>
        <v>0</v>
      </c>
      <c r="L9" s="14">
        <f>IF(AND(K10=M10,K10&lt;&gt;"",M10&lt;&gt;""),1,0)</f>
        <v>0</v>
      </c>
      <c r="M9" s="14">
        <f>IF(K10&lt;M10,1,0)</f>
        <v>0</v>
      </c>
      <c r="N9" s="14">
        <f>IF(L10="D",IF(K10=0,1,0),0)</f>
        <v>0</v>
      </c>
      <c r="O9" s="18">
        <f>IF(O10&gt;Q10,1,0)</f>
        <v>0</v>
      </c>
      <c r="P9" s="14">
        <f>IF(AND(O10=Q10,O10&lt;&gt;"",Q10&lt;&gt;""),1,0)</f>
        <v>0</v>
      </c>
      <c r="Q9" s="14">
        <f>IF(O10&lt;Q10,1,0)</f>
        <v>0</v>
      </c>
      <c r="R9" s="19">
        <f>IF(P10="D",IF(O10=0,1,0),0)</f>
        <v>0</v>
      </c>
      <c r="S9" s="336">
        <f>T9+U9+V9+W9</f>
        <v>0</v>
      </c>
      <c r="T9" s="338">
        <f>C9+G9+K9+O9</f>
        <v>0</v>
      </c>
      <c r="U9" s="340">
        <f>D9+H9+L9+P9</f>
        <v>0</v>
      </c>
      <c r="V9" s="338">
        <f>IF(F9&lt;&gt;1,E9,0)+IF(J9&lt;&gt;1,I9,0)+IF(N9&lt;&gt;1,M9,0)+IF(R9&lt;&gt;1,Q9,0)</f>
        <v>0</v>
      </c>
      <c r="W9" s="322">
        <f>F9+J9+N9+R9</f>
        <v>0</v>
      </c>
      <c r="X9" s="324">
        <f>S9*3</f>
        <v>0</v>
      </c>
      <c r="Y9" s="326" t="e">
        <f>AC9/X9</f>
        <v>#DIV/0!</v>
      </c>
      <c r="Z9" s="328">
        <f>SUM(C10,G10,K10,O10)</f>
        <v>0</v>
      </c>
      <c r="AA9" s="328">
        <f t="shared" ref="AA9" si="0">SUM(E10,F10,I10,J10,M10,N10,Q10,R10)</f>
        <v>0</v>
      </c>
      <c r="AB9" s="343">
        <f>Z9-AA9</f>
        <v>0</v>
      </c>
      <c r="AC9" s="330">
        <f>T9*3+U9*2+V9*1</f>
        <v>0</v>
      </c>
      <c r="AD9" s="332">
        <f t="shared" ref="AD9" si="1">(Z9)+(AB9*100)+(AC9*10000)</f>
        <v>0</v>
      </c>
      <c r="AE9" s="317">
        <f>RANK(AD9,AD7:AD14,0)</f>
        <v>1</v>
      </c>
    </row>
    <row r="10" spans="1:41" ht="24.95" customHeight="1" x14ac:dyDescent="0.2">
      <c r="A10" s="335"/>
      <c r="B10" s="41" t="s">
        <v>40</v>
      </c>
      <c r="C10" s="20" t="str">
        <f>IF(AND(S18&lt;&gt;""),S18,"")</f>
        <v/>
      </c>
      <c r="D10" s="21"/>
      <c r="E10" s="20" t="str">
        <f>IF(AND(U18&lt;&gt;""),U18,"")</f>
        <v/>
      </c>
      <c r="F10" s="22"/>
      <c r="G10" s="23"/>
      <c r="H10" s="24"/>
      <c r="I10" s="24"/>
      <c r="J10" s="43"/>
      <c r="K10" s="25" t="str">
        <f>IF(AND(I12&lt;&gt;""),I12,"")</f>
        <v/>
      </c>
      <c r="L10" s="26" t="str">
        <f>IF(AND(H12&lt;&gt;""),H12,"")</f>
        <v/>
      </c>
      <c r="M10" s="25" t="str">
        <f>IF(AND(G12&lt;&gt;""),G12,"")</f>
        <v/>
      </c>
      <c r="N10" s="22"/>
      <c r="O10" s="27" t="str">
        <f>IF(AND(I14&lt;&gt;""),I14,"")</f>
        <v/>
      </c>
      <c r="P10" s="26" t="str">
        <f>IF(AND(H14&lt;&gt;""),H14,"")</f>
        <v/>
      </c>
      <c r="Q10" s="25" t="str">
        <f>IF(AND(G14&lt;&gt;""),G14,"")</f>
        <v/>
      </c>
      <c r="R10" s="33"/>
      <c r="S10" s="337"/>
      <c r="T10" s="339"/>
      <c r="U10" s="341"/>
      <c r="V10" s="339"/>
      <c r="W10" s="323"/>
      <c r="X10" s="325"/>
      <c r="Y10" s="327"/>
      <c r="Z10" s="329"/>
      <c r="AA10" s="329"/>
      <c r="AB10" s="344"/>
      <c r="AC10" s="331"/>
      <c r="AD10" s="333"/>
      <c r="AE10" s="318"/>
    </row>
    <row r="11" spans="1:41" ht="5.0999999999999996" customHeight="1" x14ac:dyDescent="0.2">
      <c r="A11" s="342">
        <v>3</v>
      </c>
      <c r="B11" s="38"/>
      <c r="C11" s="9">
        <f>IF(C12&gt;E12,1,0)</f>
        <v>0</v>
      </c>
      <c r="D11" s="9">
        <f>IF(AND(C12=E12,C12&lt;&gt;"",E12&lt;&gt;""),1,0)</f>
        <v>0</v>
      </c>
      <c r="E11" s="9">
        <f>IF(C12&lt;E12,1,0)</f>
        <v>0</v>
      </c>
      <c r="F11" s="14">
        <f>IF(D12="D",IF(C12=0,1,0),0)</f>
        <v>0</v>
      </c>
      <c r="G11" s="8">
        <f>IF(G12&gt;I12,1,0)</f>
        <v>0</v>
      </c>
      <c r="H11" s="9">
        <f>IF(AND(G12=I12,G12&lt;&gt;"",I12&lt;&gt;""),1,0)</f>
        <v>0</v>
      </c>
      <c r="I11" s="9">
        <f>IF(G12&lt;I12,1,0)</f>
        <v>0</v>
      </c>
      <c r="J11" s="10">
        <f>IF(H12="D",IF(G12=0,1,0),0)</f>
        <v>0</v>
      </c>
      <c r="K11" s="7"/>
      <c r="L11" s="7"/>
      <c r="M11" s="7"/>
      <c r="N11" s="7"/>
      <c r="O11" s="8">
        <f>IF(O12&gt;Q12,1,0)</f>
        <v>0</v>
      </c>
      <c r="P11" s="9">
        <f>IF(AND(O12=Q12,O12&lt;&gt;"",Q12&lt;&gt;""),1,0)</f>
        <v>0</v>
      </c>
      <c r="Q11" s="9">
        <f>IF(O12&lt;Q12,1,0)</f>
        <v>0</v>
      </c>
      <c r="R11" s="10">
        <f>IF(P12="D",IF(O12=0,1,0),0)</f>
        <v>0</v>
      </c>
      <c r="S11" s="336">
        <f>T11+U11+V11+W11</f>
        <v>0</v>
      </c>
      <c r="T11" s="338">
        <f>C11+G11+K11+O11</f>
        <v>0</v>
      </c>
      <c r="U11" s="340">
        <f>D11+H11+L11+P11</f>
        <v>0</v>
      </c>
      <c r="V11" s="338">
        <f>IF(F11&lt;&gt;1,E11,0)+IF(J11&lt;&gt;1,I11,0)+IF(N11&lt;&gt;1,M11,0)+IF(R11&lt;&gt;1,Q11,0)</f>
        <v>0</v>
      </c>
      <c r="W11" s="322">
        <f>F11+J11+N11+R11</f>
        <v>0</v>
      </c>
      <c r="X11" s="324">
        <f>S11*3</f>
        <v>0</v>
      </c>
      <c r="Y11" s="326" t="e">
        <f>AC11/X11</f>
        <v>#DIV/0!</v>
      </c>
      <c r="Z11" s="328">
        <f>SUM(C12,G12,K12,O12)</f>
        <v>0</v>
      </c>
      <c r="AA11" s="328">
        <f t="shared" ref="AA11" si="2">SUM(E12,F12,I12,J12,M12,N12,Q12,R12)</f>
        <v>0</v>
      </c>
      <c r="AB11" s="343">
        <f>Z11-AA11</f>
        <v>0</v>
      </c>
      <c r="AC11" s="330">
        <f>T11*3+U11*2+V11*1</f>
        <v>0</v>
      </c>
      <c r="AD11" s="332">
        <f t="shared" ref="AD11" si="3">(Z11)+(AB11*100)+(AC11*10000)</f>
        <v>0</v>
      </c>
      <c r="AE11" s="317">
        <f>RANK(AD11,AD7:AD14,0)</f>
        <v>1</v>
      </c>
    </row>
    <row r="12" spans="1:41" ht="24.95" customHeight="1" x14ac:dyDescent="0.2">
      <c r="A12" s="342"/>
      <c r="B12" s="39" t="s">
        <v>58</v>
      </c>
      <c r="C12" s="28" t="str">
        <f>IF(AND(U22&lt;&gt;""),U22,"")</f>
        <v/>
      </c>
      <c r="D12" s="29"/>
      <c r="E12" s="28" t="str">
        <f>IF(AND(S22&lt;&gt;""),S22,"")</f>
        <v/>
      </c>
      <c r="F12" s="22"/>
      <c r="G12" s="30" t="str">
        <f>IF(AND(U25&lt;&gt;""),U25,"")</f>
        <v/>
      </c>
      <c r="H12" s="29"/>
      <c r="I12" s="28" t="str">
        <f>IF(AND(S25&lt;&gt;""),S25,"")</f>
        <v/>
      </c>
      <c r="J12" s="31"/>
      <c r="K12" s="7"/>
      <c r="L12" s="7"/>
      <c r="M12" s="7"/>
      <c r="N12" s="42"/>
      <c r="O12" s="11" t="str">
        <f>IF(AND(M14&lt;&gt;""),M14,"")</f>
        <v/>
      </c>
      <c r="P12" s="12" t="str">
        <f>IF(AND(L14&lt;&gt;""),L14,"")</f>
        <v/>
      </c>
      <c r="Q12" s="13" t="str">
        <f>IF(AND(K14&lt;&gt;""),K14,"")</f>
        <v/>
      </c>
      <c r="R12" s="31"/>
      <c r="S12" s="337"/>
      <c r="T12" s="339"/>
      <c r="U12" s="341"/>
      <c r="V12" s="339"/>
      <c r="W12" s="323"/>
      <c r="X12" s="325"/>
      <c r="Y12" s="327"/>
      <c r="Z12" s="329"/>
      <c r="AA12" s="329"/>
      <c r="AB12" s="344"/>
      <c r="AC12" s="331"/>
      <c r="AD12" s="333"/>
      <c r="AE12" s="318"/>
    </row>
    <row r="13" spans="1:41" ht="5.0999999999999996" customHeight="1" x14ac:dyDescent="0.2">
      <c r="A13" s="334">
        <v>4</v>
      </c>
      <c r="B13" s="40"/>
      <c r="C13" s="14">
        <f>IF(C14&gt;E14,1,0)</f>
        <v>0</v>
      </c>
      <c r="D13" s="14">
        <f>IF(AND(C14=E14,C14&lt;&gt;"",E14&lt;&gt;""),1,0)</f>
        <v>0</v>
      </c>
      <c r="E13" s="14">
        <f>IF(C14&lt;E14,1,0)</f>
        <v>0</v>
      </c>
      <c r="F13" s="14">
        <f>IF(D14="D",IF(C14=0,1,0),0)</f>
        <v>0</v>
      </c>
      <c r="G13" s="18">
        <f>IF(G14&gt;I14,1,0)</f>
        <v>0</v>
      </c>
      <c r="H13" s="14">
        <f>IF(AND(G14=I14,G14&lt;&gt;"",I14&lt;&gt;""),1,0)</f>
        <v>0</v>
      </c>
      <c r="I13" s="14">
        <f>IF(G14&lt;I14,1,0)</f>
        <v>0</v>
      </c>
      <c r="J13" s="19">
        <f>IF(H14="D",IF(G14=0,1,0),0)</f>
        <v>0</v>
      </c>
      <c r="K13" s="14">
        <f>IF(K14&gt;M14,1,0)</f>
        <v>0</v>
      </c>
      <c r="L13" s="14">
        <f>IF(AND(K14=M14,K14&lt;&gt;"",M14&lt;&gt;""),1,0)</f>
        <v>0</v>
      </c>
      <c r="M13" s="14">
        <f>IF(K14&lt;M14,1,0)</f>
        <v>0</v>
      </c>
      <c r="N13" s="14">
        <f>IF(L14="D",IF(K14=0,1,0),0)</f>
        <v>0</v>
      </c>
      <c r="O13" s="15"/>
      <c r="P13" s="16"/>
      <c r="Q13" s="16"/>
      <c r="R13" s="17"/>
      <c r="S13" s="336">
        <f>T13+U13+V13+W13</f>
        <v>0</v>
      </c>
      <c r="T13" s="338">
        <f>C13+G13+K13+O13</f>
        <v>0</v>
      </c>
      <c r="U13" s="340">
        <f>D13+H13+L13+P13</f>
        <v>0</v>
      </c>
      <c r="V13" s="338">
        <f>IF(F13&lt;&gt;1,E13,0)+IF(J13&lt;&gt;1,I13,0)+IF(N13&lt;&gt;1,M13,0)+IF(R13&lt;&gt;1,Q13,0)</f>
        <v>0</v>
      </c>
      <c r="W13" s="322">
        <f>F13+J13+N13+R13</f>
        <v>0</v>
      </c>
      <c r="X13" s="324">
        <f>S13*3</f>
        <v>0</v>
      </c>
      <c r="Y13" s="326" t="e">
        <f>AC13/X13</f>
        <v>#DIV/0!</v>
      </c>
      <c r="Z13" s="328">
        <f>SUM(C14,G14,K14,O14)</f>
        <v>0</v>
      </c>
      <c r="AA13" s="328">
        <f t="shared" ref="AA13" si="4">SUM(E14,F14,I14,J14,M14,N14,Q14,R14)</f>
        <v>0</v>
      </c>
      <c r="AB13" s="343">
        <f>Z13-AA13</f>
        <v>0</v>
      </c>
      <c r="AC13" s="330">
        <f>T13*3+U13*2+V13*1</f>
        <v>0</v>
      </c>
      <c r="AD13" s="332">
        <f t="shared" ref="AD13" si="5">(Z13)+(AB13*100)+(AC13*10000)</f>
        <v>0</v>
      </c>
      <c r="AE13" s="317">
        <f>RANK(AD13,AD7:AD14,0)</f>
        <v>1</v>
      </c>
    </row>
    <row r="14" spans="1:41" ht="24.95" customHeight="1" x14ac:dyDescent="0.2">
      <c r="A14" s="335"/>
      <c r="B14" s="41" t="s">
        <v>61</v>
      </c>
      <c r="C14" s="20" t="str">
        <f>IF(AND(S24&lt;&gt;""),S24,"")</f>
        <v/>
      </c>
      <c r="D14" s="21"/>
      <c r="E14" s="20" t="str">
        <f>IF(AND(U24&lt;&gt;""),U24,"")</f>
        <v/>
      </c>
      <c r="F14" s="22"/>
      <c r="G14" s="32" t="str">
        <f>IF(AND(S21&lt;&gt;""),S21,"")</f>
        <v/>
      </c>
      <c r="H14" s="21"/>
      <c r="I14" s="20" t="str">
        <f>IF(AND(U21&lt;&gt;""),U21,"")</f>
        <v/>
      </c>
      <c r="J14" s="33"/>
      <c r="K14" s="20" t="str">
        <f>IF(AND(U19&lt;&gt;""),U19,"")</f>
        <v/>
      </c>
      <c r="L14" s="21"/>
      <c r="M14" s="20" t="str">
        <f>IF(AND(S19&lt;&gt;""),S19,"")</f>
        <v/>
      </c>
      <c r="N14" s="22"/>
      <c r="O14" s="23"/>
      <c r="P14" s="24"/>
      <c r="Q14" s="24"/>
      <c r="R14" s="43"/>
      <c r="S14" s="337"/>
      <c r="T14" s="339"/>
      <c r="U14" s="341"/>
      <c r="V14" s="339"/>
      <c r="W14" s="323"/>
      <c r="X14" s="325"/>
      <c r="Y14" s="327"/>
      <c r="Z14" s="329"/>
      <c r="AA14" s="329"/>
      <c r="AB14" s="344"/>
      <c r="AC14" s="331"/>
      <c r="AD14" s="333"/>
      <c r="AE14" s="318"/>
    </row>
    <row r="16" spans="1:41" ht="12.75" x14ac:dyDescent="0.2">
      <c r="A16" s="44" t="s">
        <v>15</v>
      </c>
      <c r="B16" s="66" t="s">
        <v>16</v>
      </c>
      <c r="C16" s="320" t="s">
        <v>17</v>
      </c>
      <c r="D16" s="243"/>
      <c r="E16" s="320" t="s">
        <v>18</v>
      </c>
      <c r="F16" s="243"/>
      <c r="G16" s="243"/>
      <c r="H16" s="243"/>
      <c r="I16" s="243"/>
      <c r="J16" s="319"/>
      <c r="K16" s="319"/>
      <c r="L16" s="319"/>
      <c r="M16" s="319"/>
      <c r="N16" s="319"/>
      <c r="O16" s="319"/>
      <c r="P16" s="319"/>
      <c r="Q16" s="319"/>
      <c r="R16" s="319"/>
      <c r="S16" s="320" t="s">
        <v>19</v>
      </c>
      <c r="T16" s="320"/>
      <c r="U16" s="320"/>
      <c r="V16" s="320"/>
      <c r="W16" s="320"/>
      <c r="X16" s="320"/>
      <c r="Y16" s="320"/>
      <c r="Z16" s="321"/>
    </row>
    <row r="17" spans="1:31" ht="12.75" x14ac:dyDescent="0.2">
      <c r="A17" s="45"/>
      <c r="B17" s="45"/>
      <c r="C17" s="49"/>
      <c r="D17" s="55"/>
      <c r="E17" s="55"/>
      <c r="F17" s="49"/>
      <c r="G17" s="55"/>
      <c r="H17" s="55"/>
      <c r="I17" s="55"/>
      <c r="J17" s="45"/>
      <c r="R17" s="45"/>
      <c r="S17" s="51"/>
      <c r="T17" s="51"/>
      <c r="U17" s="51"/>
      <c r="V17" s="45"/>
    </row>
    <row r="18" spans="1:31" ht="12.75" x14ac:dyDescent="0.2">
      <c r="A18" s="46">
        <v>1</v>
      </c>
      <c r="B18" s="67" t="s">
        <v>30</v>
      </c>
      <c r="C18" s="312"/>
      <c r="D18" s="313"/>
      <c r="E18" s="314" t="s">
        <v>35</v>
      </c>
      <c r="F18" s="313"/>
      <c r="G18" s="313"/>
      <c r="H18" s="313"/>
      <c r="I18" s="313"/>
      <c r="J18" s="308" t="str">
        <f>B10</f>
        <v>PREPA TEC</v>
      </c>
      <c r="K18" s="308"/>
      <c r="L18" s="308"/>
      <c r="M18" s="308"/>
      <c r="N18" s="308"/>
      <c r="O18" s="308"/>
      <c r="P18" s="308"/>
      <c r="Q18" s="308"/>
      <c r="R18" s="308"/>
      <c r="S18" s="60"/>
      <c r="T18" s="56" t="s">
        <v>20</v>
      </c>
      <c r="U18" s="60"/>
      <c r="V18" s="308" t="str">
        <f>B8</f>
        <v>DE LA SALLE BAJIO</v>
      </c>
      <c r="W18" s="308"/>
      <c r="X18" s="308"/>
      <c r="Y18" s="308"/>
      <c r="Z18" s="311"/>
    </row>
    <row r="19" spans="1:31" ht="12.75" x14ac:dyDescent="0.2">
      <c r="A19" s="46">
        <v>1</v>
      </c>
      <c r="B19" s="61" t="s">
        <v>30</v>
      </c>
      <c r="C19" s="315"/>
      <c r="D19" s="233"/>
      <c r="E19" s="316" t="s">
        <v>36</v>
      </c>
      <c r="F19" s="233"/>
      <c r="G19" s="233"/>
      <c r="H19" s="233"/>
      <c r="I19" s="233"/>
      <c r="J19" s="309" t="str">
        <f>B12</f>
        <v>CERVANTES</v>
      </c>
      <c r="K19" s="309"/>
      <c r="L19" s="309"/>
      <c r="M19" s="309"/>
      <c r="N19" s="309"/>
      <c r="O19" s="309"/>
      <c r="P19" s="309"/>
      <c r="Q19" s="309"/>
      <c r="R19" s="309"/>
      <c r="S19" s="59"/>
      <c r="T19" s="57" t="s">
        <v>20</v>
      </c>
      <c r="U19" s="59"/>
      <c r="V19" s="309" t="str">
        <f>B14</f>
        <v>BRITANICO</v>
      </c>
      <c r="W19" s="309"/>
      <c r="X19" s="309"/>
      <c r="Y19" s="309"/>
      <c r="Z19" s="310"/>
    </row>
    <row r="20" spans="1:31" ht="12.75" x14ac:dyDescent="0.2">
      <c r="A20" s="47"/>
      <c r="B20" s="47"/>
      <c r="C20" s="49"/>
      <c r="D20" s="55"/>
      <c r="E20" s="55"/>
      <c r="F20" s="49"/>
      <c r="G20" s="55"/>
      <c r="H20" s="47"/>
      <c r="I20" s="55"/>
      <c r="J20" s="54"/>
      <c r="K20" s="55"/>
      <c r="L20" s="55"/>
      <c r="M20" s="55"/>
      <c r="N20" s="55"/>
      <c r="O20" s="55"/>
      <c r="P20" s="55"/>
      <c r="Q20" s="55"/>
      <c r="R20" s="55"/>
      <c r="S20" s="54"/>
      <c r="T20" s="54"/>
      <c r="U20" s="54"/>
      <c r="V20" s="54"/>
      <c r="W20" s="55"/>
      <c r="X20" s="55"/>
      <c r="Y20" s="55"/>
      <c r="Z20" s="55"/>
    </row>
    <row r="21" spans="1:31" ht="12.75" x14ac:dyDescent="0.2">
      <c r="A21" s="46">
        <v>2</v>
      </c>
      <c r="B21" s="67" t="s">
        <v>31</v>
      </c>
      <c r="C21" s="312"/>
      <c r="D21" s="313"/>
      <c r="E21" s="314" t="s">
        <v>35</v>
      </c>
      <c r="F21" s="313"/>
      <c r="G21" s="313"/>
      <c r="H21" s="313"/>
      <c r="I21" s="313"/>
      <c r="J21" s="308" t="str">
        <f>B14</f>
        <v>BRITANICO</v>
      </c>
      <c r="K21" s="308"/>
      <c r="L21" s="308"/>
      <c r="M21" s="308"/>
      <c r="N21" s="308"/>
      <c r="O21" s="308"/>
      <c r="P21" s="308"/>
      <c r="Q21" s="308"/>
      <c r="R21" s="308"/>
      <c r="S21" s="60"/>
      <c r="T21" s="56" t="s">
        <v>20</v>
      </c>
      <c r="U21" s="60"/>
      <c r="V21" s="308" t="str">
        <f>B8</f>
        <v>DE LA SALLE BAJIO</v>
      </c>
      <c r="W21" s="308"/>
      <c r="X21" s="308"/>
      <c r="Y21" s="308"/>
      <c r="Z21" s="311"/>
    </row>
    <row r="22" spans="1:31" ht="12.75" x14ac:dyDescent="0.2">
      <c r="A22" s="46">
        <v>2</v>
      </c>
      <c r="B22" s="61" t="s">
        <v>31</v>
      </c>
      <c r="C22" s="315"/>
      <c r="D22" s="233"/>
      <c r="E22" s="316" t="s">
        <v>36</v>
      </c>
      <c r="F22" s="233"/>
      <c r="G22" s="233"/>
      <c r="H22" s="233"/>
      <c r="I22" s="233"/>
      <c r="J22" s="309" t="str">
        <f>B10</f>
        <v>PREPA TEC</v>
      </c>
      <c r="K22" s="309"/>
      <c r="L22" s="309"/>
      <c r="M22" s="309"/>
      <c r="N22" s="309"/>
      <c r="O22" s="309"/>
      <c r="P22" s="309"/>
      <c r="Q22" s="309"/>
      <c r="R22" s="309"/>
      <c r="S22" s="59"/>
      <c r="T22" s="57" t="s">
        <v>20</v>
      </c>
      <c r="U22" s="59"/>
      <c r="V22" s="309" t="str">
        <f>B12</f>
        <v>CERVANTES</v>
      </c>
      <c r="W22" s="309"/>
      <c r="X22" s="309"/>
      <c r="Y22" s="309"/>
      <c r="Z22" s="310"/>
    </row>
    <row r="23" spans="1:31" ht="12.75" x14ac:dyDescent="0.2">
      <c r="A23" s="47"/>
      <c r="B23" s="47"/>
      <c r="C23" s="49"/>
      <c r="D23" s="55"/>
      <c r="E23" s="55"/>
      <c r="F23" s="49"/>
      <c r="G23" s="55"/>
      <c r="H23" s="47"/>
      <c r="I23" s="55"/>
      <c r="J23" s="54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4"/>
      <c r="V23" s="54"/>
      <c r="W23" s="55"/>
      <c r="X23" s="55"/>
      <c r="Y23" s="55"/>
      <c r="Z23" s="55"/>
    </row>
    <row r="24" spans="1:31" ht="12.75" x14ac:dyDescent="0.2">
      <c r="A24" s="46">
        <v>3</v>
      </c>
      <c r="B24" s="67" t="s">
        <v>32</v>
      </c>
      <c r="C24" s="312"/>
      <c r="D24" s="313"/>
      <c r="E24" s="314" t="s">
        <v>35</v>
      </c>
      <c r="F24" s="313"/>
      <c r="G24" s="313"/>
      <c r="H24" s="313"/>
      <c r="I24" s="313"/>
      <c r="J24" s="308" t="str">
        <f>B12</f>
        <v>CERVANTES</v>
      </c>
      <c r="K24" s="308"/>
      <c r="L24" s="308"/>
      <c r="M24" s="308"/>
      <c r="N24" s="308"/>
      <c r="O24" s="308"/>
      <c r="P24" s="308"/>
      <c r="Q24" s="308"/>
      <c r="R24" s="308"/>
      <c r="S24" s="60"/>
      <c r="T24" s="56" t="s">
        <v>20</v>
      </c>
      <c r="U24" s="60"/>
      <c r="V24" s="308" t="str">
        <f>B8</f>
        <v>DE LA SALLE BAJIO</v>
      </c>
      <c r="W24" s="308"/>
      <c r="X24" s="308"/>
      <c r="Y24" s="308"/>
      <c r="Z24" s="311"/>
    </row>
    <row r="25" spans="1:31" ht="12.75" x14ac:dyDescent="0.2">
      <c r="A25" s="46">
        <v>3</v>
      </c>
      <c r="B25" s="61" t="s">
        <v>32</v>
      </c>
      <c r="C25" s="315"/>
      <c r="D25" s="233"/>
      <c r="E25" s="316" t="s">
        <v>36</v>
      </c>
      <c r="F25" s="233"/>
      <c r="G25" s="233"/>
      <c r="H25" s="233"/>
      <c r="I25" s="233"/>
      <c r="J25" s="309" t="str">
        <f>B10</f>
        <v>PREPA TEC</v>
      </c>
      <c r="K25" s="309"/>
      <c r="L25" s="309"/>
      <c r="M25" s="309"/>
      <c r="N25" s="309"/>
      <c r="O25" s="309"/>
      <c r="P25" s="309"/>
      <c r="Q25" s="309"/>
      <c r="R25" s="309"/>
      <c r="S25" s="59"/>
      <c r="T25" s="57" t="s">
        <v>20</v>
      </c>
      <c r="U25" s="59"/>
      <c r="V25" s="309" t="str">
        <f>B14</f>
        <v>BRITANICO</v>
      </c>
      <c r="W25" s="309"/>
      <c r="X25" s="309"/>
      <c r="Y25" s="309"/>
      <c r="Z25" s="310"/>
    </row>
    <row r="27" spans="1:31" s="2" customFormat="1" ht="24.95" customHeight="1" x14ac:dyDescent="0.2">
      <c r="A27" s="345" t="s">
        <v>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</row>
    <row r="28" spans="1:31" s="1" customFormat="1" ht="24.95" customHeight="1" x14ac:dyDescent="0.2">
      <c r="A28" s="4" t="s">
        <v>1</v>
      </c>
      <c r="B28" s="4" t="s">
        <v>14</v>
      </c>
      <c r="C28" s="346">
        <v>1</v>
      </c>
      <c r="D28" s="346"/>
      <c r="E28" s="346"/>
      <c r="F28" s="346"/>
      <c r="G28" s="347">
        <v>2</v>
      </c>
      <c r="H28" s="346"/>
      <c r="I28" s="346"/>
      <c r="J28" s="348"/>
      <c r="K28" s="346">
        <v>3</v>
      </c>
      <c r="L28" s="346"/>
      <c r="M28" s="346"/>
      <c r="N28" s="346"/>
      <c r="O28" s="347">
        <v>4</v>
      </c>
      <c r="P28" s="346"/>
      <c r="Q28" s="346"/>
      <c r="R28" s="348"/>
      <c r="S28" s="69" t="s">
        <v>2</v>
      </c>
      <c r="T28" s="4" t="s">
        <v>3</v>
      </c>
      <c r="U28" s="4" t="s">
        <v>4</v>
      </c>
      <c r="V28" s="4" t="s">
        <v>5</v>
      </c>
      <c r="W28" s="4" t="s">
        <v>6</v>
      </c>
      <c r="X28" s="4" t="s">
        <v>7</v>
      </c>
      <c r="Y28" s="4" t="s">
        <v>8</v>
      </c>
      <c r="Z28" s="4" t="s">
        <v>9</v>
      </c>
      <c r="AA28" s="4" t="s">
        <v>10</v>
      </c>
      <c r="AB28" s="6" t="s">
        <v>11</v>
      </c>
      <c r="AC28" s="4" t="s">
        <v>12</v>
      </c>
      <c r="AD28" s="4" t="s">
        <v>13</v>
      </c>
      <c r="AE28" s="4" t="s">
        <v>13</v>
      </c>
    </row>
    <row r="29" spans="1:31" ht="5.0999999999999996" customHeight="1" x14ac:dyDescent="0.2">
      <c r="A29" s="342">
        <v>1</v>
      </c>
      <c r="B29" s="38"/>
      <c r="C29" s="7"/>
      <c r="D29" s="7"/>
      <c r="E29" s="7"/>
      <c r="F29" s="7"/>
      <c r="G29" s="8">
        <f>IF(G30&gt;I30,1,0)</f>
        <v>0</v>
      </c>
      <c r="H29" s="9">
        <f>IF(AND(G30=I30,G30&lt;&gt;"",I30&lt;&gt;""),1,0)</f>
        <v>0</v>
      </c>
      <c r="I29" s="9">
        <f>IF(G30&lt;I30,1,0)</f>
        <v>0</v>
      </c>
      <c r="J29" s="10">
        <f>IF(H30="D",IF(G30=0,1,0),0)</f>
        <v>0</v>
      </c>
      <c r="K29" s="9">
        <f>IF(K30&gt;M30,1,0)</f>
        <v>0</v>
      </c>
      <c r="L29" s="9">
        <f>IF(AND(K30=M30,K30&lt;&gt;"",M30&lt;&gt;""),1,0)</f>
        <v>0</v>
      </c>
      <c r="M29" s="9">
        <f>IF(K30&lt;M30,1,0)</f>
        <v>0</v>
      </c>
      <c r="N29" s="9">
        <f>IF(L30="D",IF(K30=0,1,0),0)</f>
        <v>0</v>
      </c>
      <c r="O29" s="8">
        <f>IF(O30&gt;Q30,1,0)</f>
        <v>0</v>
      </c>
      <c r="P29" s="9">
        <f>IF(AND(O30=Q30,O30&lt;&gt;"",Q30&lt;&gt;""),1,0)</f>
        <v>0</v>
      </c>
      <c r="Q29" s="9">
        <f>IF(O30&lt;Q30,1,0)</f>
        <v>0</v>
      </c>
      <c r="R29" s="10">
        <f>IF(P30="D",IF(O30=0,1,0),0)</f>
        <v>0</v>
      </c>
      <c r="S29" s="336">
        <f>T29+U29+V29+W29</f>
        <v>0</v>
      </c>
      <c r="T29" s="338">
        <f>C29+G29+K29+O29</f>
        <v>0</v>
      </c>
      <c r="U29" s="340">
        <f>D29+H29+L29+P29</f>
        <v>0</v>
      </c>
      <c r="V29" s="338">
        <f>IF(F29&lt;&gt;1,E29,0)+IF(J29&lt;&gt;1,I29,0)+IF(N29&lt;&gt;1,M29,0)+IF(R29&lt;&gt;1,Q29,0)</f>
        <v>0</v>
      </c>
      <c r="W29" s="322">
        <f>F29+J29+N29+R29</f>
        <v>0</v>
      </c>
      <c r="X29" s="324">
        <f>S29*3</f>
        <v>0</v>
      </c>
      <c r="Y29" s="326" t="e">
        <f>AC29/X29</f>
        <v>#DIV/0!</v>
      </c>
      <c r="Z29" s="328">
        <f>SUM(C30,G30,K30,O30)</f>
        <v>0</v>
      </c>
      <c r="AA29" s="328">
        <f>SUM(E30,F30,I30,J30,M30,N30,Q30,R30)</f>
        <v>0</v>
      </c>
      <c r="AB29" s="343">
        <f>Z29-AA29</f>
        <v>0</v>
      </c>
      <c r="AC29" s="330">
        <f>T29*3+U29*2+V29*1</f>
        <v>0</v>
      </c>
      <c r="AD29" s="332">
        <f>(Z29)+(AB29*100)+(AC29*10000)</f>
        <v>0</v>
      </c>
      <c r="AE29" s="317">
        <f>RANK(AD29,AD29:AD36,0)</f>
        <v>1</v>
      </c>
    </row>
    <row r="30" spans="1:31" ht="24.95" customHeight="1" x14ac:dyDescent="0.2">
      <c r="A30" s="342"/>
      <c r="B30" s="39" t="s">
        <v>42</v>
      </c>
      <c r="C30" s="7"/>
      <c r="D30" s="7"/>
      <c r="E30" s="7"/>
      <c r="F30" s="42"/>
      <c r="G30" s="11" t="str">
        <f>IF(AND(E32&lt;&gt;""),E32,"")</f>
        <v/>
      </c>
      <c r="H30" s="12" t="str">
        <f>IF(AND(D32&lt;&gt;""),D32,"")</f>
        <v/>
      </c>
      <c r="I30" s="13" t="str">
        <f>IF(AND(C32&lt;&gt;""),C32,"")</f>
        <v/>
      </c>
      <c r="J30" s="31"/>
      <c r="K30" s="13" t="str">
        <f>IF(AND(E34&lt;&gt;""),E34,"")</f>
        <v/>
      </c>
      <c r="L30" s="12" t="str">
        <f>IF(AND(D34&lt;&gt;""),D34,"")</f>
        <v/>
      </c>
      <c r="M30" s="13" t="str">
        <f>IF(AND(C34&lt;&gt;""),C34,"")</f>
        <v/>
      </c>
      <c r="N30" s="62"/>
      <c r="O30" s="11" t="str">
        <f>IF(AND(E36&lt;&gt;""),E36,"")</f>
        <v/>
      </c>
      <c r="P30" s="12" t="str">
        <f>IF(AND(D36&lt;&gt;""),D36,"")</f>
        <v/>
      </c>
      <c r="Q30" s="13" t="str">
        <f>IF(AND(C36&lt;&gt;""),C36,"")</f>
        <v/>
      </c>
      <c r="R30" s="31"/>
      <c r="S30" s="337"/>
      <c r="T30" s="339"/>
      <c r="U30" s="341"/>
      <c r="V30" s="339"/>
      <c r="W30" s="323"/>
      <c r="X30" s="325"/>
      <c r="Y30" s="327"/>
      <c r="Z30" s="329"/>
      <c r="AA30" s="329"/>
      <c r="AB30" s="344"/>
      <c r="AC30" s="331"/>
      <c r="AD30" s="333"/>
      <c r="AE30" s="318"/>
    </row>
    <row r="31" spans="1:31" ht="5.0999999999999996" customHeight="1" x14ac:dyDescent="0.2">
      <c r="A31" s="334">
        <v>2</v>
      </c>
      <c r="B31" s="40"/>
      <c r="C31" s="14">
        <f>IF(C32&gt;E32,1,0)</f>
        <v>0</v>
      </c>
      <c r="D31" s="14">
        <f>IF(AND(C32=E32,C32&lt;&gt;"",E32&lt;&gt;""),1,0)</f>
        <v>0</v>
      </c>
      <c r="E31" s="14">
        <f>IF(C32&lt;E32,1,0)</f>
        <v>0</v>
      </c>
      <c r="F31" s="14">
        <f>IF(D32="D",IF(C32=0,1,0),0)</f>
        <v>0</v>
      </c>
      <c r="G31" s="15"/>
      <c r="H31" s="16"/>
      <c r="I31" s="16"/>
      <c r="J31" s="17"/>
      <c r="K31" s="14">
        <f>IF(K32&gt;M32,1,0)</f>
        <v>0</v>
      </c>
      <c r="L31" s="14">
        <f>IF(AND(K32=M32,K32&lt;&gt;"",M32&lt;&gt;""),1,0)</f>
        <v>0</v>
      </c>
      <c r="M31" s="14">
        <f>IF(K32&lt;M32,1,0)</f>
        <v>0</v>
      </c>
      <c r="N31" s="14">
        <f>IF(L32="D",IF(K32=0,1,0),0)</f>
        <v>0</v>
      </c>
      <c r="O31" s="18">
        <f>IF(O32&gt;Q32,1,0)</f>
        <v>0</v>
      </c>
      <c r="P31" s="14">
        <f>IF(AND(O32=Q32,O32&lt;&gt;"",Q32&lt;&gt;""),1,0)</f>
        <v>0</v>
      </c>
      <c r="Q31" s="14">
        <f>IF(O32&lt;Q32,1,0)</f>
        <v>0</v>
      </c>
      <c r="R31" s="19">
        <f>IF(P32="D",IF(O32=0,1,0),0)</f>
        <v>0</v>
      </c>
      <c r="S31" s="336">
        <f>T31+U31+V31+W31</f>
        <v>0</v>
      </c>
      <c r="T31" s="338">
        <f>C31+G31+K31+O31</f>
        <v>0</v>
      </c>
      <c r="U31" s="340">
        <f>D31+H31+L31+P31</f>
        <v>0</v>
      </c>
      <c r="V31" s="338">
        <f>IF(F31&lt;&gt;1,E31,0)+IF(J31&lt;&gt;1,I31,0)+IF(N31&lt;&gt;1,M31,0)+IF(R31&lt;&gt;1,Q31,0)</f>
        <v>0</v>
      </c>
      <c r="W31" s="322">
        <f>F31+J31+N31+R31</f>
        <v>0</v>
      </c>
      <c r="X31" s="324">
        <f>S31*3</f>
        <v>0</v>
      </c>
      <c r="Y31" s="326" t="e">
        <f>AC31/X31</f>
        <v>#DIV/0!</v>
      </c>
      <c r="Z31" s="328">
        <f>SUM(C32,G32,K32,O32)</f>
        <v>0</v>
      </c>
      <c r="AA31" s="328">
        <f t="shared" ref="AA31" si="6">SUM(E32,F32,I32,J32,M32,N32,Q32,R32)</f>
        <v>0</v>
      </c>
      <c r="AB31" s="343">
        <f>Z31-AA31</f>
        <v>0</v>
      </c>
      <c r="AC31" s="330">
        <f>T31*3+U31*2+V31*1</f>
        <v>0</v>
      </c>
      <c r="AD31" s="332">
        <f t="shared" ref="AD31" si="7">(Z31)+(AB31*100)+(AC31*10000)</f>
        <v>0</v>
      </c>
      <c r="AE31" s="317">
        <f>RANK(AD31,AD29:AD36,0)</f>
        <v>1</v>
      </c>
    </row>
    <row r="32" spans="1:31" ht="24.95" customHeight="1" x14ac:dyDescent="0.2">
      <c r="A32" s="335"/>
      <c r="B32" s="41" t="s">
        <v>41</v>
      </c>
      <c r="C32" s="20" t="str">
        <f>IF(AND(S40&lt;&gt;""),S40,"")</f>
        <v/>
      </c>
      <c r="D32" s="21"/>
      <c r="E32" s="20" t="str">
        <f>IF(AND(U40&lt;&gt;""),U40,"")</f>
        <v/>
      </c>
      <c r="F32" s="22"/>
      <c r="G32" s="23"/>
      <c r="H32" s="24"/>
      <c r="I32" s="24"/>
      <c r="J32" s="43"/>
      <c r="K32" s="25" t="str">
        <f>IF(AND(I34&lt;&gt;""),I34,"")</f>
        <v/>
      </c>
      <c r="L32" s="26" t="str">
        <f>IF(AND(H34&lt;&gt;""),H34,"")</f>
        <v/>
      </c>
      <c r="M32" s="25" t="str">
        <f>IF(AND(G34&lt;&gt;""),G34,"")</f>
        <v/>
      </c>
      <c r="N32" s="22"/>
      <c r="O32" s="27" t="str">
        <f>IF(AND(I36&lt;&gt;""),I36,"")</f>
        <v/>
      </c>
      <c r="P32" s="26" t="str">
        <f>IF(AND(H36&lt;&gt;""),H36,"")</f>
        <v/>
      </c>
      <c r="Q32" s="25" t="str">
        <f>IF(AND(G36&lt;&gt;""),G36,"")</f>
        <v/>
      </c>
      <c r="R32" s="33"/>
      <c r="S32" s="337"/>
      <c r="T32" s="339"/>
      <c r="U32" s="341"/>
      <c r="V32" s="339"/>
      <c r="W32" s="323"/>
      <c r="X32" s="325"/>
      <c r="Y32" s="327"/>
      <c r="Z32" s="329"/>
      <c r="AA32" s="329"/>
      <c r="AB32" s="344"/>
      <c r="AC32" s="331"/>
      <c r="AD32" s="333"/>
      <c r="AE32" s="318"/>
    </row>
    <row r="33" spans="1:31" ht="5.0999999999999996" customHeight="1" x14ac:dyDescent="0.2">
      <c r="A33" s="342">
        <v>3</v>
      </c>
      <c r="B33" s="38"/>
      <c r="C33" s="9">
        <f>IF(C34&gt;E34,1,0)</f>
        <v>0</v>
      </c>
      <c r="D33" s="9">
        <f>IF(AND(C34=E34,C34&lt;&gt;"",E34&lt;&gt;""),1,0)</f>
        <v>0</v>
      </c>
      <c r="E33" s="9">
        <f>IF(C34&lt;E34,1,0)</f>
        <v>0</v>
      </c>
      <c r="F33" s="14">
        <f>IF(D34="D",IF(C34=0,1,0),0)</f>
        <v>0</v>
      </c>
      <c r="G33" s="8">
        <f>IF(G34&gt;I34,1,0)</f>
        <v>0</v>
      </c>
      <c r="H33" s="9">
        <f>IF(AND(G34=I34,G34&lt;&gt;"",I34&lt;&gt;""),1,0)</f>
        <v>0</v>
      </c>
      <c r="I33" s="9">
        <f>IF(G34&lt;I34,1,0)</f>
        <v>0</v>
      </c>
      <c r="J33" s="10">
        <f>IF(H34="D",IF(G34=0,1,0),0)</f>
        <v>0</v>
      </c>
      <c r="K33" s="7"/>
      <c r="L33" s="7"/>
      <c r="M33" s="7"/>
      <c r="N33" s="7"/>
      <c r="O33" s="8">
        <f>IF(O34&gt;Q34,1,0)</f>
        <v>0</v>
      </c>
      <c r="P33" s="9">
        <f>IF(AND(O34=Q34,O34&lt;&gt;"",Q34&lt;&gt;""),1,0)</f>
        <v>0</v>
      </c>
      <c r="Q33" s="9">
        <f>IF(O34&lt;Q34,1,0)</f>
        <v>0</v>
      </c>
      <c r="R33" s="10">
        <f>IF(P34="D",IF(O34=0,1,0),0)</f>
        <v>0</v>
      </c>
      <c r="S33" s="336">
        <f>T33+U33+V33+W33</f>
        <v>0</v>
      </c>
      <c r="T33" s="338">
        <f>C33+G33+K33+O33</f>
        <v>0</v>
      </c>
      <c r="U33" s="340">
        <f>D33+H33+L33+P33</f>
        <v>0</v>
      </c>
      <c r="V33" s="338">
        <f>IF(F33&lt;&gt;1,E33,0)+IF(J33&lt;&gt;1,I33,0)+IF(N33&lt;&gt;1,M33,0)+IF(R33&lt;&gt;1,Q33,0)</f>
        <v>0</v>
      </c>
      <c r="W33" s="322">
        <f>F33+J33+N33+R33</f>
        <v>0</v>
      </c>
      <c r="X33" s="324">
        <f>S33*3</f>
        <v>0</v>
      </c>
      <c r="Y33" s="326" t="e">
        <f>AC33/X33</f>
        <v>#DIV/0!</v>
      </c>
      <c r="Z33" s="328">
        <f>SUM(C34,G34,K34,O34)</f>
        <v>0</v>
      </c>
      <c r="AA33" s="328">
        <f t="shared" ref="AA33" si="8">SUM(E34,F34,I34,J34,M34,N34,Q34,R34)</f>
        <v>0</v>
      </c>
      <c r="AB33" s="343">
        <f>Z33-AA33</f>
        <v>0</v>
      </c>
      <c r="AC33" s="330">
        <f>T33*3+U33*2+V33*1</f>
        <v>0</v>
      </c>
      <c r="AD33" s="332">
        <f t="shared" ref="AD33" si="9">(Z33)+(AB33*100)+(AC33*10000)</f>
        <v>0</v>
      </c>
      <c r="AE33" s="317">
        <f>RANK(AD33,AD29:AD36,0)</f>
        <v>1</v>
      </c>
    </row>
    <row r="34" spans="1:31" ht="24.95" customHeight="1" x14ac:dyDescent="0.2">
      <c r="A34" s="342"/>
      <c r="B34" s="39" t="s">
        <v>62</v>
      </c>
      <c r="C34" s="28" t="str">
        <f>IF(AND(U44&lt;&gt;""),U44,"")</f>
        <v/>
      </c>
      <c r="D34" s="29"/>
      <c r="E34" s="28" t="str">
        <f>IF(AND(S44&lt;&gt;""),S44,"")</f>
        <v/>
      </c>
      <c r="F34" s="22"/>
      <c r="G34" s="30" t="str">
        <f>IF(AND(U47&lt;&gt;""),U47,"")</f>
        <v/>
      </c>
      <c r="H34" s="29"/>
      <c r="I34" s="28" t="str">
        <f>IF(AND(S47&lt;&gt;""),S47,"")</f>
        <v/>
      </c>
      <c r="J34" s="31"/>
      <c r="K34" s="7"/>
      <c r="L34" s="7"/>
      <c r="M34" s="7"/>
      <c r="N34" s="42"/>
      <c r="O34" s="11" t="str">
        <f>IF(AND(M36&lt;&gt;""),M36,"")</f>
        <v/>
      </c>
      <c r="P34" s="12" t="str">
        <f>IF(AND(L36&lt;&gt;""),L36,"")</f>
        <v/>
      </c>
      <c r="Q34" s="13" t="str">
        <f>IF(AND(K36&lt;&gt;""),K36,"")</f>
        <v/>
      </c>
      <c r="R34" s="31"/>
      <c r="S34" s="337"/>
      <c r="T34" s="339"/>
      <c r="U34" s="341"/>
      <c r="V34" s="339"/>
      <c r="W34" s="323"/>
      <c r="X34" s="325"/>
      <c r="Y34" s="327"/>
      <c r="Z34" s="329"/>
      <c r="AA34" s="329"/>
      <c r="AB34" s="344"/>
      <c r="AC34" s="331"/>
      <c r="AD34" s="333"/>
      <c r="AE34" s="318"/>
    </row>
    <row r="35" spans="1:31" ht="5.0999999999999996" customHeight="1" x14ac:dyDescent="0.2">
      <c r="A35" s="334">
        <v>4</v>
      </c>
      <c r="B35" s="40"/>
      <c r="C35" s="14">
        <f>IF(C36&gt;E36,1,0)</f>
        <v>0</v>
      </c>
      <c r="D35" s="14">
        <f>IF(AND(C36=E36,C36&lt;&gt;"",E36&lt;&gt;""),1,0)</f>
        <v>0</v>
      </c>
      <c r="E35" s="14">
        <f>IF(C36&lt;E36,1,0)</f>
        <v>0</v>
      </c>
      <c r="F35" s="14">
        <f>IF(D36="D",IF(C36=0,1,0),0)</f>
        <v>0</v>
      </c>
      <c r="G35" s="18">
        <f>IF(G36&gt;I36,1,0)</f>
        <v>0</v>
      </c>
      <c r="H35" s="14">
        <f>IF(AND(G36=I36,G36&lt;&gt;"",I36&lt;&gt;""),1,0)</f>
        <v>0</v>
      </c>
      <c r="I35" s="14">
        <f>IF(G36&lt;I36,1,0)</f>
        <v>0</v>
      </c>
      <c r="J35" s="19">
        <f>IF(H36="D",IF(G36=0,1,0),0)</f>
        <v>0</v>
      </c>
      <c r="K35" s="14">
        <f>IF(K36&gt;M36,1,0)</f>
        <v>0</v>
      </c>
      <c r="L35" s="14">
        <f>IF(AND(K36=M36,K36&lt;&gt;"",M36&lt;&gt;""),1,0)</f>
        <v>0</v>
      </c>
      <c r="M35" s="14">
        <f>IF(K36&lt;M36,1,0)</f>
        <v>0</v>
      </c>
      <c r="N35" s="14">
        <f>IF(L36="D",IF(K36=0,1,0),0)</f>
        <v>0</v>
      </c>
      <c r="O35" s="15"/>
      <c r="P35" s="16"/>
      <c r="Q35" s="16"/>
      <c r="R35" s="17"/>
      <c r="S35" s="336">
        <f>T35+U35+V35+W35</f>
        <v>0</v>
      </c>
      <c r="T35" s="338">
        <f>C35+G35+K35+O35</f>
        <v>0</v>
      </c>
      <c r="U35" s="340">
        <f>D35+H35+L35+P35</f>
        <v>0</v>
      </c>
      <c r="V35" s="338">
        <f>IF(F35&lt;&gt;1,E35,0)+IF(J35&lt;&gt;1,I35,0)+IF(N35&lt;&gt;1,M35,0)+IF(R35&lt;&gt;1,Q35,0)</f>
        <v>0</v>
      </c>
      <c r="W35" s="322">
        <f>F35+J35+N35+R35</f>
        <v>0</v>
      </c>
      <c r="X35" s="324">
        <f>S35*3</f>
        <v>0</v>
      </c>
      <c r="Y35" s="326" t="e">
        <f>AC35/X35</f>
        <v>#DIV/0!</v>
      </c>
      <c r="Z35" s="328">
        <f>SUM(C36,G36,K36,O36)</f>
        <v>0</v>
      </c>
      <c r="AA35" s="328">
        <f t="shared" ref="AA35" si="10">SUM(E36,F36,I36,J36,M36,N36,Q36,R36)</f>
        <v>0</v>
      </c>
      <c r="AB35" s="343">
        <f>Z35-AA35</f>
        <v>0</v>
      </c>
      <c r="AC35" s="330">
        <f>T35*3+U35*2+V35*1</f>
        <v>0</v>
      </c>
      <c r="AD35" s="332">
        <f t="shared" ref="AD35" si="11">(Z35)+(AB35*100)+(AC35*10000)</f>
        <v>0</v>
      </c>
      <c r="AE35" s="317">
        <f>RANK(AD35,AD29:AD36,0)</f>
        <v>1</v>
      </c>
    </row>
    <row r="36" spans="1:31" ht="24.95" customHeight="1" x14ac:dyDescent="0.2">
      <c r="A36" s="335"/>
      <c r="B36" s="41" t="s">
        <v>55</v>
      </c>
      <c r="C36" s="20" t="str">
        <f>IF(AND(S46&lt;&gt;""),S46,"")</f>
        <v/>
      </c>
      <c r="D36" s="21"/>
      <c r="E36" s="20" t="str">
        <f>IF(AND(U46&lt;&gt;""),U46,"")</f>
        <v/>
      </c>
      <c r="F36" s="22"/>
      <c r="G36" s="32" t="str">
        <f>IF(AND(S43&lt;&gt;""),S43,"")</f>
        <v/>
      </c>
      <c r="H36" s="21"/>
      <c r="I36" s="20" t="str">
        <f>IF(AND(U43&lt;&gt;""),U43,"")</f>
        <v/>
      </c>
      <c r="J36" s="33"/>
      <c r="K36" s="20" t="str">
        <f>IF(AND(U41&lt;&gt;""),U41,"")</f>
        <v/>
      </c>
      <c r="L36" s="21"/>
      <c r="M36" s="20" t="str">
        <f>IF(AND(S41&lt;&gt;""),S41,"")</f>
        <v/>
      </c>
      <c r="N36" s="22"/>
      <c r="O36" s="23"/>
      <c r="P36" s="24"/>
      <c r="Q36" s="24"/>
      <c r="R36" s="43"/>
      <c r="S36" s="337"/>
      <c r="T36" s="339"/>
      <c r="U36" s="341"/>
      <c r="V36" s="339"/>
      <c r="W36" s="323"/>
      <c r="X36" s="325"/>
      <c r="Y36" s="327"/>
      <c r="Z36" s="329"/>
      <c r="AA36" s="329"/>
      <c r="AB36" s="344"/>
      <c r="AC36" s="331"/>
      <c r="AD36" s="333"/>
      <c r="AE36" s="318"/>
    </row>
    <row r="38" spans="1:31" ht="12.75" x14ac:dyDescent="0.2">
      <c r="A38" s="44" t="s">
        <v>15</v>
      </c>
      <c r="B38" s="68" t="s">
        <v>16</v>
      </c>
      <c r="C38" s="320" t="s">
        <v>17</v>
      </c>
      <c r="D38" s="243"/>
      <c r="E38" s="320" t="s">
        <v>18</v>
      </c>
      <c r="F38" s="243"/>
      <c r="G38" s="243"/>
      <c r="H38" s="243"/>
      <c r="I38" s="243"/>
      <c r="J38" s="319"/>
      <c r="K38" s="319"/>
      <c r="L38" s="319"/>
      <c r="M38" s="319"/>
      <c r="N38" s="319"/>
      <c r="O38" s="319"/>
      <c r="P38" s="319"/>
      <c r="Q38" s="319"/>
      <c r="R38" s="319"/>
      <c r="S38" s="320" t="s">
        <v>19</v>
      </c>
      <c r="T38" s="320"/>
      <c r="U38" s="320"/>
      <c r="V38" s="320"/>
      <c r="W38" s="320"/>
      <c r="X38" s="320"/>
      <c r="Y38" s="320"/>
      <c r="Z38" s="321"/>
    </row>
    <row r="39" spans="1:31" ht="12.75" x14ac:dyDescent="0.2">
      <c r="A39" s="45"/>
      <c r="B39" s="45"/>
      <c r="C39" s="49"/>
      <c r="D39" s="55"/>
      <c r="E39" s="55"/>
      <c r="F39" s="49"/>
      <c r="G39" s="55"/>
      <c r="H39" s="55"/>
      <c r="I39" s="55"/>
      <c r="J39" s="45"/>
      <c r="R39" s="45"/>
      <c r="S39" s="51"/>
      <c r="T39" s="51"/>
      <c r="U39" s="51"/>
      <c r="V39" s="45"/>
    </row>
    <row r="40" spans="1:31" ht="12.75" x14ac:dyDescent="0.2">
      <c r="A40" s="46">
        <v>1</v>
      </c>
      <c r="B40" s="67" t="s">
        <v>30</v>
      </c>
      <c r="C40" s="312"/>
      <c r="D40" s="313"/>
      <c r="E40" s="314" t="s">
        <v>35</v>
      </c>
      <c r="F40" s="313"/>
      <c r="G40" s="313"/>
      <c r="H40" s="313"/>
      <c r="I40" s="313"/>
      <c r="J40" s="308" t="str">
        <f>B32</f>
        <v>TEC-PUEBLA</v>
      </c>
      <c r="K40" s="308"/>
      <c r="L40" s="308"/>
      <c r="M40" s="308"/>
      <c r="N40" s="308"/>
      <c r="O40" s="308"/>
      <c r="P40" s="308"/>
      <c r="Q40" s="308"/>
      <c r="R40" s="308"/>
      <c r="S40" s="60"/>
      <c r="T40" s="67" t="s">
        <v>20</v>
      </c>
      <c r="U40" s="60"/>
      <c r="V40" s="308" t="str">
        <f>B30</f>
        <v>TEC-GDL</v>
      </c>
      <c r="W40" s="308"/>
      <c r="X40" s="308"/>
      <c r="Y40" s="308"/>
      <c r="Z40" s="311"/>
    </row>
    <row r="41" spans="1:31" ht="12.75" x14ac:dyDescent="0.2">
      <c r="A41" s="46">
        <v>1</v>
      </c>
      <c r="B41" s="61" t="s">
        <v>30</v>
      </c>
      <c r="C41" s="315"/>
      <c r="D41" s="233"/>
      <c r="E41" s="316" t="s">
        <v>36</v>
      </c>
      <c r="F41" s="233"/>
      <c r="G41" s="233"/>
      <c r="H41" s="233"/>
      <c r="I41" s="233"/>
      <c r="J41" s="309" t="str">
        <f>B34</f>
        <v>UERRE</v>
      </c>
      <c r="K41" s="309"/>
      <c r="L41" s="309"/>
      <c r="M41" s="309"/>
      <c r="N41" s="309"/>
      <c r="O41" s="309"/>
      <c r="P41" s="309"/>
      <c r="Q41" s="309"/>
      <c r="R41" s="309"/>
      <c r="S41" s="64"/>
      <c r="T41" s="65" t="s">
        <v>20</v>
      </c>
      <c r="U41" s="64"/>
      <c r="V41" s="309" t="str">
        <f>B36</f>
        <v>TEC-CCM</v>
      </c>
      <c r="W41" s="309"/>
      <c r="X41" s="309"/>
      <c r="Y41" s="309"/>
      <c r="Z41" s="310"/>
    </row>
    <row r="42" spans="1:31" ht="12.75" x14ac:dyDescent="0.2">
      <c r="A42" s="47"/>
      <c r="B42" s="47"/>
      <c r="C42" s="49"/>
      <c r="D42" s="55"/>
      <c r="E42" s="55"/>
      <c r="F42" s="49"/>
      <c r="G42" s="55"/>
      <c r="H42" s="47"/>
      <c r="I42" s="55"/>
      <c r="J42" s="54"/>
      <c r="K42" s="55"/>
      <c r="L42" s="55"/>
      <c r="M42" s="55"/>
      <c r="N42" s="55"/>
      <c r="O42" s="55"/>
      <c r="P42" s="55"/>
      <c r="Q42" s="55"/>
      <c r="R42" s="55"/>
      <c r="S42" s="54"/>
      <c r="T42" s="54"/>
      <c r="U42" s="54"/>
      <c r="V42" s="54"/>
      <c r="W42" s="55"/>
      <c r="X42" s="55"/>
      <c r="Y42" s="55"/>
      <c r="Z42" s="55"/>
    </row>
    <row r="43" spans="1:31" ht="12.75" x14ac:dyDescent="0.2">
      <c r="A43" s="46">
        <v>2</v>
      </c>
      <c r="B43" s="67" t="s">
        <v>31</v>
      </c>
      <c r="C43" s="312"/>
      <c r="D43" s="313"/>
      <c r="E43" s="314" t="s">
        <v>35</v>
      </c>
      <c r="F43" s="313"/>
      <c r="G43" s="313"/>
      <c r="H43" s="313"/>
      <c r="I43" s="313"/>
      <c r="J43" s="308" t="str">
        <f>B36</f>
        <v>TEC-CCM</v>
      </c>
      <c r="K43" s="308"/>
      <c r="L43" s="308"/>
      <c r="M43" s="308"/>
      <c r="N43" s="308"/>
      <c r="O43" s="308"/>
      <c r="P43" s="308"/>
      <c r="Q43" s="308"/>
      <c r="R43" s="308"/>
      <c r="S43" s="60"/>
      <c r="T43" s="67" t="s">
        <v>20</v>
      </c>
      <c r="U43" s="60"/>
      <c r="V43" s="308" t="str">
        <f>B30</f>
        <v>TEC-GDL</v>
      </c>
      <c r="W43" s="308"/>
      <c r="X43" s="308"/>
      <c r="Y43" s="308"/>
      <c r="Z43" s="311"/>
    </row>
    <row r="44" spans="1:31" ht="12.75" x14ac:dyDescent="0.2">
      <c r="A44" s="46">
        <v>2</v>
      </c>
      <c r="B44" s="61" t="s">
        <v>31</v>
      </c>
      <c r="C44" s="315"/>
      <c r="D44" s="233"/>
      <c r="E44" s="316" t="s">
        <v>36</v>
      </c>
      <c r="F44" s="233"/>
      <c r="G44" s="233"/>
      <c r="H44" s="233"/>
      <c r="I44" s="233"/>
      <c r="J44" s="309" t="str">
        <f>B32</f>
        <v>TEC-PUEBLA</v>
      </c>
      <c r="K44" s="309"/>
      <c r="L44" s="309"/>
      <c r="M44" s="309"/>
      <c r="N44" s="309"/>
      <c r="O44" s="309"/>
      <c r="P44" s="309"/>
      <c r="Q44" s="309"/>
      <c r="R44" s="309"/>
      <c r="S44" s="64"/>
      <c r="T44" s="65" t="s">
        <v>20</v>
      </c>
      <c r="U44" s="64"/>
      <c r="V44" s="309" t="str">
        <f>B34</f>
        <v>UERRE</v>
      </c>
      <c r="W44" s="309"/>
      <c r="X44" s="309"/>
      <c r="Y44" s="309"/>
      <c r="Z44" s="310"/>
    </row>
    <row r="45" spans="1:31" ht="12.75" x14ac:dyDescent="0.2">
      <c r="A45" s="47"/>
      <c r="B45" s="47"/>
      <c r="C45" s="49"/>
      <c r="D45" s="55"/>
      <c r="E45" s="55"/>
      <c r="F45" s="49"/>
      <c r="G45" s="55"/>
      <c r="H45" s="47"/>
      <c r="I45" s="55"/>
      <c r="J45" s="54"/>
      <c r="K45" s="55"/>
      <c r="L45" s="55"/>
      <c r="M45" s="55"/>
      <c r="N45" s="55"/>
      <c r="O45" s="55"/>
      <c r="P45" s="55"/>
      <c r="Q45" s="55"/>
      <c r="R45" s="55"/>
      <c r="S45" s="54"/>
      <c r="T45" s="54"/>
      <c r="U45" s="54"/>
      <c r="V45" s="54"/>
      <c r="W45" s="55"/>
      <c r="X45" s="55"/>
      <c r="Y45" s="55"/>
      <c r="Z45" s="55"/>
    </row>
    <row r="46" spans="1:31" ht="12.75" x14ac:dyDescent="0.2">
      <c r="A46" s="46">
        <v>3</v>
      </c>
      <c r="B46" s="67" t="s">
        <v>32</v>
      </c>
      <c r="C46" s="312"/>
      <c r="D46" s="313"/>
      <c r="E46" s="314" t="s">
        <v>35</v>
      </c>
      <c r="F46" s="313"/>
      <c r="G46" s="313"/>
      <c r="H46" s="313"/>
      <c r="I46" s="313"/>
      <c r="J46" s="308" t="str">
        <f>B34</f>
        <v>UERRE</v>
      </c>
      <c r="K46" s="308"/>
      <c r="L46" s="308"/>
      <c r="M46" s="308"/>
      <c r="N46" s="308"/>
      <c r="O46" s="308"/>
      <c r="P46" s="308"/>
      <c r="Q46" s="308"/>
      <c r="R46" s="308"/>
      <c r="S46" s="60"/>
      <c r="T46" s="67" t="s">
        <v>20</v>
      </c>
      <c r="U46" s="60"/>
      <c r="V46" s="308" t="str">
        <f>B30</f>
        <v>TEC-GDL</v>
      </c>
      <c r="W46" s="308"/>
      <c r="X46" s="308"/>
      <c r="Y46" s="308"/>
      <c r="Z46" s="311"/>
    </row>
    <row r="47" spans="1:31" ht="12.75" x14ac:dyDescent="0.2">
      <c r="A47" s="46">
        <v>3</v>
      </c>
      <c r="B47" s="61" t="s">
        <v>32</v>
      </c>
      <c r="C47" s="315"/>
      <c r="D47" s="233"/>
      <c r="E47" s="316" t="s">
        <v>36</v>
      </c>
      <c r="F47" s="233"/>
      <c r="G47" s="233"/>
      <c r="H47" s="233"/>
      <c r="I47" s="233"/>
      <c r="J47" s="309" t="str">
        <f>B32</f>
        <v>TEC-PUEBLA</v>
      </c>
      <c r="K47" s="309"/>
      <c r="L47" s="309"/>
      <c r="M47" s="309"/>
      <c r="N47" s="309"/>
      <c r="O47" s="309"/>
      <c r="P47" s="309"/>
      <c r="Q47" s="309"/>
      <c r="R47" s="309"/>
      <c r="S47" s="64"/>
      <c r="T47" s="65" t="s">
        <v>20</v>
      </c>
      <c r="U47" s="64"/>
      <c r="V47" s="309" t="str">
        <f>B36</f>
        <v>TEC-CCM</v>
      </c>
      <c r="W47" s="309"/>
      <c r="X47" s="309"/>
      <c r="Y47" s="309"/>
      <c r="Z47" s="310"/>
    </row>
  </sheetData>
  <sheetProtection sheet="1" objects="1" scenarios="1"/>
  <mergeCells count="183">
    <mergeCell ref="J25:R25"/>
    <mergeCell ref="V25:Z25"/>
    <mergeCell ref="J24:R24"/>
    <mergeCell ref="V24:Z24"/>
    <mergeCell ref="C24:D24"/>
    <mergeCell ref="C25:D25"/>
    <mergeCell ref="E24:I24"/>
    <mergeCell ref="E25:I25"/>
    <mergeCell ref="J19:R19"/>
    <mergeCell ref="V19:Z19"/>
    <mergeCell ref="J18:R18"/>
    <mergeCell ref="V18:Z18"/>
    <mergeCell ref="C18:D18"/>
    <mergeCell ref="C19:D19"/>
    <mergeCell ref="E18:I18"/>
    <mergeCell ref="E19:I19"/>
    <mergeCell ref="J22:R22"/>
    <mergeCell ref="V22:Z22"/>
    <mergeCell ref="J21:R21"/>
    <mergeCell ref="V21:Z21"/>
    <mergeCell ref="C21:D21"/>
    <mergeCell ref="C22:D22"/>
    <mergeCell ref="E21:I21"/>
    <mergeCell ref="E22:I22"/>
    <mergeCell ref="V16:Z16"/>
    <mergeCell ref="Z13:Z14"/>
    <mergeCell ref="AA13:AA14"/>
    <mergeCell ref="AB13:AB14"/>
    <mergeCell ref="AC13:AC14"/>
    <mergeCell ref="J16:R16"/>
    <mergeCell ref="S16:U16"/>
    <mergeCell ref="C16:D16"/>
    <mergeCell ref="E16:I16"/>
    <mergeCell ref="AE13:AE14"/>
    <mergeCell ref="AD11:AD12"/>
    <mergeCell ref="AE11:AE12"/>
    <mergeCell ref="A13:A14"/>
    <mergeCell ref="S13:S14"/>
    <mergeCell ref="T13:T14"/>
    <mergeCell ref="U13:U14"/>
    <mergeCell ref="V13:V14"/>
    <mergeCell ref="W13:W14"/>
    <mergeCell ref="X13:X14"/>
    <mergeCell ref="Y13:Y14"/>
    <mergeCell ref="X11:X12"/>
    <mergeCell ref="Y11:Y12"/>
    <mergeCell ref="Z11:Z12"/>
    <mergeCell ref="AA11:AA12"/>
    <mergeCell ref="AB11:AB12"/>
    <mergeCell ref="AC11:AC12"/>
    <mergeCell ref="A11:A12"/>
    <mergeCell ref="S11:S12"/>
    <mergeCell ref="T11:T12"/>
    <mergeCell ref="U11:U12"/>
    <mergeCell ref="V11:V12"/>
    <mergeCell ref="W11:W12"/>
    <mergeCell ref="AD13:AD14"/>
    <mergeCell ref="AE7:AE8"/>
    <mergeCell ref="A9:A10"/>
    <mergeCell ref="S9:S10"/>
    <mergeCell ref="T9:T10"/>
    <mergeCell ref="U9:U10"/>
    <mergeCell ref="V9:V10"/>
    <mergeCell ref="W9:W10"/>
    <mergeCell ref="X9:X10"/>
    <mergeCell ref="Y9:Y10"/>
    <mergeCell ref="X7:X8"/>
    <mergeCell ref="Y7:Y8"/>
    <mergeCell ref="Z7:Z8"/>
    <mergeCell ref="AA7:AA8"/>
    <mergeCell ref="AB7:AB8"/>
    <mergeCell ref="Z9:Z10"/>
    <mergeCell ref="AA9:AA10"/>
    <mergeCell ref="AB9:AB10"/>
    <mergeCell ref="AC9:AC10"/>
    <mergeCell ref="AD9:AD10"/>
    <mergeCell ref="U29:U30"/>
    <mergeCell ref="V29:V30"/>
    <mergeCell ref="A27:AE27"/>
    <mergeCell ref="C28:F28"/>
    <mergeCell ref="G28:J28"/>
    <mergeCell ref="K28:N28"/>
    <mergeCell ref="O28:R28"/>
    <mergeCell ref="A1:AE1"/>
    <mergeCell ref="A2:AE2"/>
    <mergeCell ref="A3:AE3"/>
    <mergeCell ref="A5:AE5"/>
    <mergeCell ref="C6:F6"/>
    <mergeCell ref="G6:J6"/>
    <mergeCell ref="K6:N6"/>
    <mergeCell ref="O6:R6"/>
    <mergeCell ref="AC7:AC8"/>
    <mergeCell ref="A7:A8"/>
    <mergeCell ref="S7:S8"/>
    <mergeCell ref="T7:T8"/>
    <mergeCell ref="U7:U8"/>
    <mergeCell ref="V7:V8"/>
    <mergeCell ref="W7:W8"/>
    <mergeCell ref="AE9:AE10"/>
    <mergeCell ref="AD7:AD8"/>
    <mergeCell ref="AB29:AB30"/>
    <mergeCell ref="AC29:AC30"/>
    <mergeCell ref="AD29:AD30"/>
    <mergeCell ref="AE29:AE30"/>
    <mergeCell ref="A31:A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W29:W30"/>
    <mergeCell ref="X29:X30"/>
    <mergeCell ref="Y29:Y30"/>
    <mergeCell ref="Z29:Z30"/>
    <mergeCell ref="AA29:AA30"/>
    <mergeCell ref="A29:A30"/>
    <mergeCell ref="S29:S30"/>
    <mergeCell ref="T29:T30"/>
    <mergeCell ref="AD31:AD32"/>
    <mergeCell ref="AE31:AE32"/>
    <mergeCell ref="A33:A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E35:AE36"/>
    <mergeCell ref="W35:W36"/>
    <mergeCell ref="X35:X36"/>
    <mergeCell ref="Y35:Y36"/>
    <mergeCell ref="Z35:Z36"/>
    <mergeCell ref="AA35:AA36"/>
    <mergeCell ref="A35:A36"/>
    <mergeCell ref="S35:S36"/>
    <mergeCell ref="T35:T36"/>
    <mergeCell ref="U35:U36"/>
    <mergeCell ref="V35:V36"/>
    <mergeCell ref="AB35:AB36"/>
    <mergeCell ref="AC35:AC36"/>
    <mergeCell ref="AD35:AD36"/>
    <mergeCell ref="J41:R41"/>
    <mergeCell ref="V41:Z41"/>
    <mergeCell ref="J43:R43"/>
    <mergeCell ref="V43:Z43"/>
    <mergeCell ref="C41:D41"/>
    <mergeCell ref="E41:I41"/>
    <mergeCell ref="C43:D43"/>
    <mergeCell ref="E43:I43"/>
    <mergeCell ref="J38:R38"/>
    <mergeCell ref="S38:U38"/>
    <mergeCell ref="V38:Z38"/>
    <mergeCell ref="J40:R40"/>
    <mergeCell ref="V40:Z40"/>
    <mergeCell ref="C38:D38"/>
    <mergeCell ref="E38:I38"/>
    <mergeCell ref="C40:D40"/>
    <mergeCell ref="E40:I40"/>
    <mergeCell ref="J47:R47"/>
    <mergeCell ref="V47:Z47"/>
    <mergeCell ref="J44:R44"/>
    <mergeCell ref="V44:Z44"/>
    <mergeCell ref="J46:R46"/>
    <mergeCell ref="V46:Z46"/>
    <mergeCell ref="C44:D44"/>
    <mergeCell ref="E44:I44"/>
    <mergeCell ref="C46:D46"/>
    <mergeCell ref="E46:I46"/>
    <mergeCell ref="C47:D47"/>
    <mergeCell ref="E47:I47"/>
  </mergeCells>
  <printOptions horizontalCentered="1" verticalCentered="1"/>
  <pageMargins left="0" right="0" top="0" bottom="0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FR-VAR</vt:lpstr>
      <vt:lpstr>FS-VAR</vt:lpstr>
      <vt:lpstr>FSFEMENIL (2)</vt:lpstr>
      <vt:lpstr>VOLEI PLAYA FEM.</vt:lpstr>
      <vt:lpstr>VOLEI PLAYA VARONIL</vt:lpstr>
      <vt:lpstr>BAS-VAR</vt:lpstr>
      <vt:lpstr>BAS-FEM</vt:lpstr>
      <vt:lpstr>VOLEI SALAVAR</vt:lpstr>
      <vt:lpstr>VOLEI SALA FEM</vt:lpstr>
      <vt:lpstr>'BAS-FEM'!Área_de_impresión</vt:lpstr>
      <vt:lpstr>'BAS-VAR'!Área_de_impresión</vt:lpstr>
      <vt:lpstr>'VOLEI SALA FEM'!Área_de_impresión</vt:lpstr>
      <vt:lpstr>'VOLEI SALAVAR'!Área_de_impresión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Usuario</cp:lastModifiedBy>
  <cp:lastPrinted>2016-09-12T14:58:49Z</cp:lastPrinted>
  <dcterms:created xsi:type="dcterms:W3CDTF">2010-05-14T21:37:09Z</dcterms:created>
  <dcterms:modified xsi:type="dcterms:W3CDTF">2016-10-27T22:14:13Z</dcterms:modified>
</cp:coreProperties>
</file>